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Owner\Documents\1.成徳ＪＶＣ\R7\1.　総会\"/>
    </mc:Choice>
  </mc:AlternateContent>
  <xr:revisionPtr revIDLastSave="0" documentId="8_{B1FCB7F3-E66A-430C-BEC7-618130BB052B}" xr6:coauthVersionLast="47" xr6:coauthVersionMax="47" xr10:uidLastSave="{00000000-0000-0000-0000-000000000000}"/>
  <bookViews>
    <workbookView xWindow="-110" yWindow="-110" windowWidth="19420" windowHeight="10300" tabRatio="839" activeTab="1" xr2:uid="{00000000-000D-0000-FFFF-FFFF00000000}"/>
  </bookViews>
  <sheets>
    <sheet name="注意事項" sheetId="15" r:id="rId1"/>
    <sheet name="入力" sheetId="2" r:id="rId2"/>
    <sheet name="①登録届" sheetId="1" r:id="rId3"/>
    <sheet name="②全日本" sheetId="4" r:id="rId4"/>
    <sheet name="③選手権" sheetId="3" r:id="rId5"/>
    <sheet name="④各種大会" sheetId="16" r:id="rId6"/>
    <sheet name="⑤写真" sheetId="14" r:id="rId7"/>
    <sheet name="⑥コンポジションシート" sheetId="13" r:id="rId8"/>
    <sheet name="⑦ラインアップシート" sheetId="6" r:id="rId9"/>
    <sheet name="⑧変更届" sheetId="11" r:id="rId10"/>
  </sheets>
  <definedNames>
    <definedName name="_xlnm.Print_Area" localSheetId="3">②全日本!$A$1:$R$33</definedName>
    <definedName name="_xlnm.Print_Area" localSheetId="4">③選手権!$A$1:$Q$30</definedName>
    <definedName name="_xlnm.Print_Area" localSheetId="5">④各種大会!$A$1:$R$30</definedName>
    <definedName name="_xlnm.Print_Area" localSheetId="6">⑤写真!$A$1:$S$40</definedName>
  </definedNames>
  <calcPr calcId="191029"/>
</workbook>
</file>

<file path=xl/calcChain.xml><?xml version="1.0" encoding="utf-8"?>
<calcChain xmlns="http://schemas.openxmlformats.org/spreadsheetml/2006/main">
  <c r="K2" i="11" l="1"/>
  <c r="D5" i="6"/>
  <c r="C5" i="6"/>
  <c r="C18" i="6" s="1"/>
  <c r="C23" i="13"/>
  <c r="C44" i="13" s="1"/>
  <c r="O5" i="13"/>
  <c r="G5" i="13"/>
  <c r="C5" i="13"/>
  <c r="O26" i="13" s="1"/>
  <c r="O2" i="13"/>
  <c r="B2" i="13" a="1"/>
  <c r="B2" i="13" s="1"/>
  <c r="H39" i="14"/>
  <c r="I38" i="14"/>
  <c r="O37" i="14"/>
  <c r="H37" i="14"/>
  <c r="H16" i="14" a="1"/>
  <c r="H16" i="14" s="1"/>
  <c r="H13" i="14" a="1"/>
  <c r="H13" i="14" s="1"/>
  <c r="H8" i="14"/>
  <c r="P7" i="14"/>
  <c r="H7" i="14"/>
  <c r="H2" i="14" a="1"/>
  <c r="H2" i="14"/>
  <c r="D2" i="14" s="1" a="1"/>
  <c r="D2" i="14" s="1"/>
  <c r="R1" i="14"/>
  <c r="N30" i="16"/>
  <c r="M30" i="16"/>
  <c r="J30" i="16"/>
  <c r="I30" i="16"/>
  <c r="H30" i="16"/>
  <c r="D30" i="16"/>
  <c r="C30" i="16"/>
  <c r="N29" i="16"/>
  <c r="M29" i="16"/>
  <c r="D29" i="16"/>
  <c r="C29" i="16"/>
  <c r="N28" i="16"/>
  <c r="M28" i="16"/>
  <c r="D28" i="16"/>
  <c r="C28" i="16"/>
  <c r="N27" i="16"/>
  <c r="M27" i="16"/>
  <c r="D27" i="16"/>
  <c r="C27" i="16"/>
  <c r="N26" i="16"/>
  <c r="M26" i="16"/>
  <c r="D26" i="16"/>
  <c r="C26" i="16"/>
  <c r="N25" i="16"/>
  <c r="M25" i="16"/>
  <c r="D25" i="16"/>
  <c r="C25" i="16"/>
  <c r="N24" i="16"/>
  <c r="M24" i="16"/>
  <c r="D24" i="16"/>
  <c r="C24" i="16"/>
  <c r="N23" i="16"/>
  <c r="M23" i="16"/>
  <c r="D23" i="16"/>
  <c r="C23" i="16"/>
  <c r="N22" i="16"/>
  <c r="M22" i="16"/>
  <c r="D22" i="16"/>
  <c r="C22" i="16"/>
  <c r="N21" i="16"/>
  <c r="M21" i="16"/>
  <c r="D21" i="16"/>
  <c r="C21" i="16"/>
  <c r="N20" i="16"/>
  <c r="M20" i="16"/>
  <c r="D20" i="16"/>
  <c r="C20" i="16"/>
  <c r="N19" i="16"/>
  <c r="M19" i="16"/>
  <c r="D19" i="16"/>
  <c r="C19" i="16"/>
  <c r="N18" i="16"/>
  <c r="M18" i="16"/>
  <c r="D18" i="16"/>
  <c r="C18" i="16"/>
  <c r="N17" i="16"/>
  <c r="M17" i="16"/>
  <c r="D17" i="16"/>
  <c r="C17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Q13" i="16"/>
  <c r="O13" i="16"/>
  <c r="M13" i="16"/>
  <c r="K13" i="16"/>
  <c r="I13" i="16"/>
  <c r="H13" i="16"/>
  <c r="F13" i="16"/>
  <c r="E13" i="16"/>
  <c r="Q12" i="16"/>
  <c r="O12" i="16"/>
  <c r="M12" i="16"/>
  <c r="K12" i="16"/>
  <c r="I12" i="16"/>
  <c r="H12" i="16"/>
  <c r="F12" i="16"/>
  <c r="E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A8" i="16"/>
  <c r="O7" i="16"/>
  <c r="E7" i="16"/>
  <c r="G6" i="16"/>
  <c r="C6" i="16"/>
  <c r="A6" i="16"/>
  <c r="O5" i="16"/>
  <c r="E3" i="16"/>
  <c r="N30" i="3"/>
  <c r="M30" i="3"/>
  <c r="J30" i="3"/>
  <c r="I30" i="3"/>
  <c r="H30" i="3"/>
  <c r="D30" i="3"/>
  <c r="C30" i="3"/>
  <c r="N29" i="3"/>
  <c r="M29" i="3"/>
  <c r="D29" i="3"/>
  <c r="C29" i="3"/>
  <c r="N28" i="3"/>
  <c r="M28" i="3"/>
  <c r="D28" i="3"/>
  <c r="C28" i="3"/>
  <c r="N27" i="3"/>
  <c r="M27" i="3"/>
  <c r="D27" i="3"/>
  <c r="C27" i="3"/>
  <c r="N26" i="3"/>
  <c r="M26" i="3"/>
  <c r="D26" i="3"/>
  <c r="C26" i="3"/>
  <c r="N25" i="3"/>
  <c r="M25" i="3"/>
  <c r="D25" i="3"/>
  <c r="C25" i="3"/>
  <c r="N24" i="3"/>
  <c r="M24" i="3"/>
  <c r="D24" i="3"/>
  <c r="C24" i="3"/>
  <c r="N23" i="3"/>
  <c r="M23" i="3"/>
  <c r="D23" i="3"/>
  <c r="C23" i="3"/>
  <c r="N22" i="3"/>
  <c r="M22" i="3"/>
  <c r="D22" i="3"/>
  <c r="C22" i="3"/>
  <c r="N21" i="3"/>
  <c r="M21" i="3"/>
  <c r="D21" i="3"/>
  <c r="C21" i="3"/>
  <c r="N20" i="3"/>
  <c r="M20" i="3"/>
  <c r="D20" i="3"/>
  <c r="C20" i="3"/>
  <c r="N19" i="3"/>
  <c r="M19" i="3"/>
  <c r="D19" i="3"/>
  <c r="C19" i="3"/>
  <c r="N18" i="3"/>
  <c r="M18" i="3"/>
  <c r="D18" i="3"/>
  <c r="C18" i="3"/>
  <c r="N17" i="3"/>
  <c r="M17" i="3"/>
  <c r="D17" i="3"/>
  <c r="C17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Q13" i="3"/>
  <c r="O13" i="3"/>
  <c r="M13" i="3"/>
  <c r="K13" i="3"/>
  <c r="I13" i="3"/>
  <c r="H13" i="3"/>
  <c r="F13" i="3"/>
  <c r="E13" i="3"/>
  <c r="Q12" i="3"/>
  <c r="O12" i="3"/>
  <c r="M12" i="3"/>
  <c r="K12" i="3"/>
  <c r="I12" i="3"/>
  <c r="H12" i="3"/>
  <c r="F12" i="3"/>
  <c r="E12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Q8" i="3"/>
  <c r="P8" i="3"/>
  <c r="O8" i="3"/>
  <c r="D8" i="3"/>
  <c r="C8" i="3"/>
  <c r="B8" i="3"/>
  <c r="A8" i="3"/>
  <c r="Q7" i="3"/>
  <c r="P7" i="3"/>
  <c r="O7" i="3"/>
  <c r="E7" i="3"/>
  <c r="Q6" i="3"/>
  <c r="P6" i="3"/>
  <c r="O6" i="3"/>
  <c r="G6" i="3"/>
  <c r="D6" i="3"/>
  <c r="C6" i="3"/>
  <c r="B6" i="3"/>
  <c r="A6" i="3"/>
  <c r="Q5" i="3"/>
  <c r="P5" i="3"/>
  <c r="O5" i="3"/>
  <c r="A4" i="3"/>
  <c r="Q3" i="3"/>
  <c r="E3" i="3"/>
  <c r="A2" i="3"/>
  <c r="C1" i="3"/>
  <c r="N33" i="4"/>
  <c r="M33" i="4"/>
  <c r="J33" i="4"/>
  <c r="I33" i="4"/>
  <c r="H33" i="4"/>
  <c r="D33" i="4"/>
  <c r="C33" i="4"/>
  <c r="N32" i="4"/>
  <c r="M32" i="4"/>
  <c r="D32" i="4"/>
  <c r="C32" i="4"/>
  <c r="N31" i="4"/>
  <c r="M31" i="4"/>
  <c r="D31" i="4"/>
  <c r="C31" i="4"/>
  <c r="N30" i="4"/>
  <c r="M30" i="4"/>
  <c r="D30" i="4"/>
  <c r="C30" i="4"/>
  <c r="N29" i="4"/>
  <c r="M29" i="4"/>
  <c r="D29" i="4"/>
  <c r="C29" i="4"/>
  <c r="N28" i="4"/>
  <c r="M28" i="4"/>
  <c r="D28" i="4"/>
  <c r="C28" i="4"/>
  <c r="N27" i="4"/>
  <c r="M27" i="4"/>
  <c r="D27" i="4"/>
  <c r="C27" i="4"/>
  <c r="N26" i="4"/>
  <c r="M26" i="4"/>
  <c r="D26" i="4"/>
  <c r="C26" i="4"/>
  <c r="N25" i="4"/>
  <c r="M25" i="4"/>
  <c r="D25" i="4"/>
  <c r="C25" i="4"/>
  <c r="N24" i="4"/>
  <c r="M24" i="4"/>
  <c r="D24" i="4"/>
  <c r="C24" i="4"/>
  <c r="N23" i="4"/>
  <c r="M23" i="4"/>
  <c r="D23" i="4"/>
  <c r="C23" i="4"/>
  <c r="N22" i="4"/>
  <c r="M22" i="4"/>
  <c r="D22" i="4"/>
  <c r="C22" i="4"/>
  <c r="N21" i="4"/>
  <c r="M21" i="4"/>
  <c r="D21" i="4"/>
  <c r="C21" i="4"/>
  <c r="N20" i="4"/>
  <c r="M20" i="4"/>
  <c r="D20" i="4"/>
  <c r="C20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Q16" i="4"/>
  <c r="O16" i="4"/>
  <c r="M16" i="4"/>
  <c r="K16" i="4"/>
  <c r="I16" i="4"/>
  <c r="H16" i="4"/>
  <c r="F16" i="4"/>
  <c r="E16" i="4"/>
  <c r="Q15" i="4"/>
  <c r="O15" i="4"/>
  <c r="M15" i="4"/>
  <c r="K15" i="4"/>
  <c r="I15" i="4"/>
  <c r="H15" i="4"/>
  <c r="F15" i="4"/>
  <c r="E15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Q11" i="4"/>
  <c r="P11" i="4"/>
  <c r="O11" i="4"/>
  <c r="D11" i="4"/>
  <c r="C11" i="4"/>
  <c r="B11" i="4"/>
  <c r="A11" i="4"/>
  <c r="Q10" i="4"/>
  <c r="P10" i="4"/>
  <c r="O10" i="4"/>
  <c r="E10" i="4"/>
  <c r="D7" i="11" s="1"/>
  <c r="G9" i="4"/>
  <c r="C9" i="4"/>
  <c r="B6" i="11" s="1"/>
  <c r="A9" i="4"/>
  <c r="O8" i="4"/>
  <c r="C6" i="4"/>
  <c r="Q4" i="4"/>
  <c r="B4" i="4"/>
  <c r="P47" i="1"/>
  <c r="M47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A32" i="1" s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P20" i="1"/>
  <c r="N20" i="1"/>
  <c r="L20" i="1"/>
  <c r="J20" i="1"/>
  <c r="H20" i="1"/>
  <c r="F20" i="1"/>
  <c r="E20" i="1"/>
  <c r="D20" i="1"/>
  <c r="C20" i="1"/>
  <c r="P19" i="1"/>
  <c r="N19" i="1"/>
  <c r="L19" i="1"/>
  <c r="J19" i="1"/>
  <c r="H19" i="1"/>
  <c r="F19" i="1"/>
  <c r="E19" i="1"/>
  <c r="D19" i="1"/>
  <c r="C19" i="1"/>
  <c r="P18" i="1"/>
  <c r="N18" i="1"/>
  <c r="L18" i="1"/>
  <c r="J18" i="1"/>
  <c r="H18" i="1"/>
  <c r="F18" i="1"/>
  <c r="E18" i="1"/>
  <c r="D18" i="1"/>
  <c r="C18" i="1"/>
  <c r="P17" i="1"/>
  <c r="N17" i="1"/>
  <c r="L17" i="1"/>
  <c r="J17" i="1"/>
  <c r="H17" i="1"/>
  <c r="F17" i="1"/>
  <c r="E17" i="1"/>
  <c r="D17" i="1"/>
  <c r="C17" i="1"/>
  <c r="P16" i="1"/>
  <c r="N16" i="1"/>
  <c r="L16" i="1"/>
  <c r="J16" i="1"/>
  <c r="H16" i="1"/>
  <c r="F16" i="1"/>
  <c r="E16" i="1"/>
  <c r="D16" i="1"/>
  <c r="C16" i="1"/>
  <c r="P15" i="1"/>
  <c r="N15" i="1"/>
  <c r="L15" i="1"/>
  <c r="J15" i="1"/>
  <c r="H15" i="1"/>
  <c r="F15" i="1"/>
  <c r="E15" i="1"/>
  <c r="D15" i="1"/>
  <c r="C15" i="1"/>
  <c r="P14" i="1"/>
  <c r="N14" i="1"/>
  <c r="L14" i="1"/>
  <c r="J14" i="1"/>
  <c r="H14" i="1"/>
  <c r="F14" i="1"/>
  <c r="E14" i="1"/>
  <c r="D14" i="1"/>
  <c r="C14" i="1"/>
  <c r="N10" i="1"/>
  <c r="N9" i="1"/>
  <c r="M9" i="1"/>
  <c r="L9" i="1"/>
  <c r="K9" i="1"/>
  <c r="J9" i="1"/>
  <c r="I9" i="1"/>
  <c r="H9" i="1"/>
  <c r="G9" i="1"/>
  <c r="F9" i="1"/>
  <c r="E9" i="1"/>
  <c r="D9" i="1"/>
  <c r="C9" i="1"/>
  <c r="Q8" i="1"/>
  <c r="P8" i="1"/>
  <c r="O8" i="1"/>
  <c r="N8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N4" i="1"/>
  <c r="M4" i="1"/>
  <c r="L4" i="1"/>
  <c r="K4" i="1"/>
  <c r="F4" i="1"/>
  <c r="C4" i="1"/>
  <c r="B4" i="1"/>
  <c r="A4" i="1"/>
  <c r="Q1" i="1"/>
  <c r="A1" i="1"/>
  <c r="AD56" i="2" a="1"/>
  <c r="AD56" i="2" s="1"/>
  <c r="AC56" i="2" a="1"/>
  <c r="AC56" i="2"/>
  <c r="AB56" i="2" a="1"/>
  <c r="AB56" i="2"/>
  <c r="AA56" i="2" a="1"/>
  <c r="AA56" i="2" s="1"/>
  <c r="Z56" i="2" a="1"/>
  <c r="Z56" i="2"/>
  <c r="Y56" i="2" a="1"/>
  <c r="Y56" i="2" s="1"/>
  <c r="AD55" i="2" a="1"/>
  <c r="AD55" i="2"/>
  <c r="AC55" i="2" a="1"/>
  <c r="AC55" i="2" s="1"/>
  <c r="AB55" i="2" a="1"/>
  <c r="AB55" i="2"/>
  <c r="AA55" i="2" a="1"/>
  <c r="AA55" i="2" s="1"/>
  <c r="Z55" i="2" a="1"/>
  <c r="Z55" i="2"/>
  <c r="Y55" i="2" a="1"/>
  <c r="Y55" i="2" s="1"/>
  <c r="AD54" i="2" a="1"/>
  <c r="AD54" i="2" s="1"/>
  <c r="AC54" i="2" a="1"/>
  <c r="AC54" i="2"/>
  <c r="AB54" i="2" a="1"/>
  <c r="AB54" i="2" s="1"/>
  <c r="AA54" i="2" a="1"/>
  <c r="AA54" i="2" s="1"/>
  <c r="Z54" i="2" a="1"/>
  <c r="Z54" i="2"/>
  <c r="Y54" i="2" a="1"/>
  <c r="Y54" i="2"/>
  <c r="AD53" i="2" a="1"/>
  <c r="AD53" i="2" s="1"/>
  <c r="AC53" i="2" a="1"/>
  <c r="AC53" i="2" s="1"/>
  <c r="AB53" i="2" a="1"/>
  <c r="AB53" i="2"/>
  <c r="AA53" i="2" a="1"/>
  <c r="AA53" i="2" s="1"/>
  <c r="Z53" i="2" a="1"/>
  <c r="Z53" i="2"/>
  <c r="Y53" i="2" a="1"/>
  <c r="Y53" i="2" s="1"/>
  <c r="AD52" i="2" a="1"/>
  <c r="AD52" i="2"/>
  <c r="AC52" i="2" a="1"/>
  <c r="AC52" i="2"/>
  <c r="AB52" i="2" a="1"/>
  <c r="AB52" i="2"/>
  <c r="AA52" i="2" a="1"/>
  <c r="AA52" i="2" s="1"/>
  <c r="Z52" i="2" a="1"/>
  <c r="Z52" i="2" s="1"/>
  <c r="Y52" i="2" a="1"/>
  <c r="Y52" i="2"/>
  <c r="AD51" i="2" a="1"/>
  <c r="AD51" i="2" s="1"/>
  <c r="AC51" i="2" a="1"/>
  <c r="AC51" i="2" s="1"/>
  <c r="AB51" i="2" a="1"/>
  <c r="AB51" i="2" s="1"/>
  <c r="AA51" i="2" a="1"/>
  <c r="AA51" i="2"/>
  <c r="Z51" i="2" a="1"/>
  <c r="Z51" i="2"/>
  <c r="Y51" i="2" a="1"/>
  <c r="Y51" i="2" s="1"/>
  <c r="AD50" i="2" a="1"/>
  <c r="AD50" i="2"/>
  <c r="AC50" i="2" a="1"/>
  <c r="AC50" i="2" s="1"/>
  <c r="AB50" i="2" a="1"/>
  <c r="AB50" i="2"/>
  <c r="AA50" i="2" a="1"/>
  <c r="AA50" i="2" s="1"/>
  <c r="Z50" i="2" a="1"/>
  <c r="Z50" i="2"/>
  <c r="Y50" i="2" a="1"/>
  <c r="Y50" i="2" s="1"/>
  <c r="AD49" i="2" a="1"/>
  <c r="AD49" i="2"/>
  <c r="AC49" i="2" a="1"/>
  <c r="AC49" i="2" s="1"/>
  <c r="AB49" i="2" a="1"/>
  <c r="AB49" i="2" s="1"/>
  <c r="AA49" i="2" a="1"/>
  <c r="AA49" i="2"/>
  <c r="Z49" i="2" a="1"/>
  <c r="Z49" i="2" s="1"/>
  <c r="Y49" i="2" a="1"/>
  <c r="Y49" i="2" s="1"/>
  <c r="AD48" i="2" a="1"/>
  <c r="AD48" i="2"/>
  <c r="AC48" i="2" a="1"/>
  <c r="AC48" i="2"/>
  <c r="AB48" i="2" a="1"/>
  <c r="AB48" i="2" s="1"/>
  <c r="AA48" i="2" a="1"/>
  <c r="AA48" i="2" s="1"/>
  <c r="Z48" i="2" a="1"/>
  <c r="Z48" i="2"/>
  <c r="Y48" i="2" a="1"/>
  <c r="Y48" i="2" s="1"/>
  <c r="AD47" i="2" a="1"/>
  <c r="AD47" i="2"/>
  <c r="AC47" i="2" a="1"/>
  <c r="AC47" i="2" s="1"/>
  <c r="AB47" i="2" a="1"/>
  <c r="AB47" i="2"/>
  <c r="AA47" i="2" a="1"/>
  <c r="AA47" i="2"/>
  <c r="Z47" i="2" a="1"/>
  <c r="Z47" i="2"/>
  <c r="Y47" i="2" a="1"/>
  <c r="Y47" i="2" s="1"/>
  <c r="AD46" i="2" a="1"/>
  <c r="AD46" i="2" s="1"/>
  <c r="AC46" i="2" a="1"/>
  <c r="AC46" i="2"/>
  <c r="AB46" i="2" a="1"/>
  <c r="AB46" i="2" s="1"/>
  <c r="AA46" i="2" a="1"/>
  <c r="AA46" i="2" s="1"/>
  <c r="Z46" i="2" a="1"/>
  <c r="Z46" i="2" s="1"/>
  <c r="Y46" i="2" a="1"/>
  <c r="Y46" i="2"/>
  <c r="AD45" i="2" a="1"/>
  <c r="AD45" i="2"/>
  <c r="AC45" i="2" a="1"/>
  <c r="AC45" i="2" s="1"/>
  <c r="AB45" i="2" a="1"/>
  <c r="AB45" i="2"/>
  <c r="AA45" i="2" a="1"/>
  <c r="AA45" i="2" s="1"/>
  <c r="Z45" i="2" a="1"/>
  <c r="Z45" i="2"/>
  <c r="Y45" i="2" a="1"/>
  <c r="Y45" i="2" s="1"/>
  <c r="AD44" i="2" a="1"/>
  <c r="AD44" i="2"/>
  <c r="AC44" i="2" a="1"/>
  <c r="AC44" i="2" s="1"/>
  <c r="AB44" i="2" a="1"/>
  <c r="AB44" i="2"/>
  <c r="AA44" i="2" a="1"/>
  <c r="AA44" i="2" s="1"/>
  <c r="Z44" i="2" a="1"/>
  <c r="Z44" i="2" s="1"/>
  <c r="Y44" i="2" a="1"/>
  <c r="Y44" i="2"/>
  <c r="AD43" i="2" a="1"/>
  <c r="AD43" i="2" s="1"/>
  <c r="AC43" i="2" a="1"/>
  <c r="AC43" i="2" s="1"/>
  <c r="AB43" i="2" a="1"/>
  <c r="AB43" i="2"/>
  <c r="AA43" i="2" a="1"/>
  <c r="AA43" i="2"/>
  <c r="Z43" i="2" a="1"/>
  <c r="Z43" i="2" s="1"/>
  <c r="Y43" i="2" a="1"/>
  <c r="Y43" i="2" s="1"/>
  <c r="AD42" i="2" a="1"/>
  <c r="AD42" i="2"/>
  <c r="AC42" i="2" a="1"/>
  <c r="AC42" i="2" s="1"/>
  <c r="AB42" i="2" a="1"/>
  <c r="AB42" i="2"/>
  <c r="AA42" i="2" a="1"/>
  <c r="AA42" i="2" s="1"/>
  <c r="Z42" i="2" a="1"/>
  <c r="Z42" i="2"/>
  <c r="Y42" i="2" a="1"/>
  <c r="Y42" i="2"/>
  <c r="AD41" i="2" a="1"/>
  <c r="AD41" i="2"/>
  <c r="AC41" i="2" a="1"/>
  <c r="AC41" i="2" s="1"/>
  <c r="AB41" i="2" a="1"/>
  <c r="AB41" i="2"/>
  <c r="AA41" i="2" a="1"/>
  <c r="AA41" i="2"/>
  <c r="Z41" i="2" a="1"/>
  <c r="Z41" i="2"/>
  <c r="Y41" i="2" a="1"/>
  <c r="Y41" i="2" s="1"/>
  <c r="AD40" i="2" a="1"/>
  <c r="AD40" i="2"/>
  <c r="AC40" i="2" a="1"/>
  <c r="AC40" i="2"/>
  <c r="AB40" i="2" a="1"/>
  <c r="AB40" i="2"/>
  <c r="AA40" i="2" a="1"/>
  <c r="AA40" i="2" s="1"/>
  <c r="Z40" i="2" a="1"/>
  <c r="Z40" i="2"/>
  <c r="Y40" i="2" a="1"/>
  <c r="Y40" i="2"/>
  <c r="AD39" i="2" a="1"/>
  <c r="AD39" i="2"/>
  <c r="AC39" i="2" a="1"/>
  <c r="AC39" i="2" s="1"/>
  <c r="AB39" i="2" a="1"/>
  <c r="AB39" i="2"/>
  <c r="AA39" i="2" a="1"/>
  <c r="AA39" i="2"/>
  <c r="Z39" i="2" a="1"/>
  <c r="Z39" i="2"/>
  <c r="Y39" i="2" a="1"/>
  <c r="Y39" i="2" s="1"/>
  <c r="AD38" i="2" a="1"/>
  <c r="AD38" i="2"/>
  <c r="AC38" i="2" a="1"/>
  <c r="AC38" i="2"/>
  <c r="AB38" i="2" a="1"/>
  <c r="AB38" i="2"/>
  <c r="AA38" i="2" a="1"/>
  <c r="AA38" i="2" s="1"/>
  <c r="Z38" i="2" a="1"/>
  <c r="Z38" i="2"/>
  <c r="Y38" i="2" a="1"/>
  <c r="Y38" i="2"/>
  <c r="AD37" i="2" a="1"/>
  <c r="AD37" i="2"/>
  <c r="AC37" i="2" a="1"/>
  <c r="AC37" i="2" s="1"/>
  <c r="AB37" i="2" a="1"/>
  <c r="AB37" i="2" s="1"/>
  <c r="AA37" i="2" a="1"/>
  <c r="AA37" i="2"/>
  <c r="Z37" i="2" a="1"/>
  <c r="Z37" i="2"/>
  <c r="Y37" i="2" a="1"/>
  <c r="Y37" i="2" s="1"/>
  <c r="AD36" i="2" a="1"/>
  <c r="AD36" i="2" s="1"/>
  <c r="AC36" i="2" a="1"/>
  <c r="AC36" i="2"/>
  <c r="AB36" i="2" a="1"/>
  <c r="AB36" i="2"/>
  <c r="AA36" i="2" a="1"/>
  <c r="AA36" i="2" s="1"/>
  <c r="Z36" i="2" a="1"/>
  <c r="Z36" i="2" s="1"/>
  <c r="Y36" i="2" a="1"/>
  <c r="Y36" i="2"/>
  <c r="AD35" i="2" a="1"/>
  <c r="AD35" i="2"/>
  <c r="AC35" i="2" a="1"/>
  <c r="AC35" i="2" s="1"/>
  <c r="AB35" i="2" a="1"/>
  <c r="AB35" i="2" s="1"/>
  <c r="AA35" i="2" a="1"/>
  <c r="AA35" i="2"/>
  <c r="Z35" i="2" a="1"/>
  <c r="Z35" i="2"/>
  <c r="Y35" i="2" a="1"/>
  <c r="Y35" i="2" s="1"/>
  <c r="AD34" i="2" a="1"/>
  <c r="AD34" i="2" s="1"/>
  <c r="AC34" i="2" a="1"/>
  <c r="AC34" i="2"/>
  <c r="AB34" i="2" a="1"/>
  <c r="AB34" i="2"/>
  <c r="AA34" i="2" a="1"/>
  <c r="AA34" i="2" s="1"/>
  <c r="Z34" i="2" a="1"/>
  <c r="Z34" i="2" s="1"/>
  <c r="Y34" i="2" a="1"/>
  <c r="Y34" i="2"/>
  <c r="AD33" i="2" a="1"/>
  <c r="AD33" i="2"/>
  <c r="AC33" i="2" a="1"/>
  <c r="AC33" i="2" s="1"/>
  <c r="AB33" i="2" a="1"/>
  <c r="AB33" i="2" s="1"/>
  <c r="AA33" i="2" a="1"/>
  <c r="AA33" i="2"/>
  <c r="Z33" i="2" a="1"/>
  <c r="Z33" i="2"/>
  <c r="Y33" i="2" a="1"/>
  <c r="Y33" i="2" s="1"/>
  <c r="AD32" i="2"/>
  <c r="AC32" i="2"/>
  <c r="AB32" i="2"/>
  <c r="AA32" i="2"/>
  <c r="Z32" i="2"/>
  <c r="Y32" i="2"/>
  <c r="AD31" i="2"/>
  <c r="AC31" i="2"/>
  <c r="AB31" i="2"/>
  <c r="Z31" i="2"/>
  <c r="Y31" i="2"/>
  <c r="S31" i="2"/>
  <c r="AA31" i="2" s="1"/>
  <c r="AA23" i="2"/>
  <c r="Z23" i="2"/>
  <c r="Y23" i="2"/>
  <c r="AA22" i="2"/>
  <c r="Z22" i="2"/>
  <c r="Y22" i="2"/>
  <c r="AA21" i="2"/>
  <c r="Z21" i="2"/>
  <c r="Y21" i="2"/>
  <c r="L16" i="4" s="1"/>
  <c r="AA18" i="2"/>
  <c r="W18" i="2"/>
  <c r="W48" i="4" l="1"/>
  <c r="V43" i="4"/>
  <c r="X43" i="4" s="1"/>
  <c r="W40" i="4"/>
  <c r="V35" i="4"/>
  <c r="X35" i="4" s="1"/>
  <c r="V32" i="4"/>
  <c r="X32" i="4" s="1"/>
  <c r="V28" i="4"/>
  <c r="X28" i="4" s="1"/>
  <c r="V45" i="4"/>
  <c r="X45" i="4" s="1"/>
  <c r="W42" i="4"/>
  <c r="V37" i="4"/>
  <c r="X37" i="4" s="1"/>
  <c r="W34" i="4"/>
  <c r="V31" i="4"/>
  <c r="X31" i="4" s="1"/>
  <c r="V27" i="4"/>
  <c r="X27" i="4" s="1"/>
  <c r="V49" i="4"/>
  <c r="X49" i="4" s="1"/>
  <c r="W45" i="4"/>
  <c r="W38" i="4"/>
  <c r="W26" i="4"/>
  <c r="V25" i="4"/>
  <c r="X25" i="4" s="1"/>
  <c r="V21" i="4"/>
  <c r="X21" i="4" s="1"/>
  <c r="W41" i="4"/>
  <c r="V38" i="4"/>
  <c r="X38" i="4" s="1"/>
  <c r="V34" i="4"/>
  <c r="X34" i="4" s="1"/>
  <c r="V48" i="4"/>
  <c r="X48" i="4" s="1"/>
  <c r="W44" i="4"/>
  <c r="V41" i="4"/>
  <c r="X41" i="4" s="1"/>
  <c r="W37" i="4"/>
  <c r="V24" i="4"/>
  <c r="X24" i="4" s="1"/>
  <c r="V20" i="4"/>
  <c r="X20" i="4" s="1"/>
  <c r="W47" i="4"/>
  <c r="V44" i="4"/>
  <c r="X44" i="4" s="1"/>
  <c r="W33" i="4"/>
  <c r="W32" i="4"/>
  <c r="W27" i="4"/>
  <c r="W23" i="4"/>
  <c r="V47" i="4"/>
  <c r="X47" i="4" s="1"/>
  <c r="V40" i="4"/>
  <c r="X40" i="4" s="1"/>
  <c r="W36" i="4"/>
  <c r="V33" i="4"/>
  <c r="X33" i="4" s="1"/>
  <c r="V23" i="4"/>
  <c r="X23" i="4" s="1"/>
  <c r="W46" i="4"/>
  <c r="V39" i="4"/>
  <c r="X39" i="4" s="1"/>
  <c r="W30" i="4"/>
  <c r="V29" i="4"/>
  <c r="X29" i="4" s="1"/>
  <c r="V22" i="4"/>
  <c r="X22" i="4" s="1"/>
  <c r="V46" i="4"/>
  <c r="X46" i="4" s="1"/>
  <c r="W31" i="4"/>
  <c r="W29" i="4"/>
  <c r="W28" i="4"/>
  <c r="W25" i="4"/>
  <c r="W43" i="4"/>
  <c r="V30" i="4"/>
  <c r="X30" i="4" s="1"/>
  <c r="V42" i="4"/>
  <c r="X42" i="4" s="1"/>
  <c r="W24" i="4"/>
  <c r="W39" i="4"/>
  <c r="W22" i="4"/>
  <c r="V36" i="4"/>
  <c r="X36" i="4" s="1"/>
  <c r="W21" i="4"/>
  <c r="V26" i="4"/>
  <c r="X26" i="4" s="1"/>
  <c r="W20" i="4"/>
  <c r="W49" i="4"/>
  <c r="W35" i="4"/>
  <c r="B22" i="13" a="1"/>
  <c r="B22" i="13" s="1"/>
  <c r="H17" i="14" a="1"/>
  <c r="H17" i="14" s="1"/>
  <c r="V31" i="3"/>
  <c r="X31" i="3" s="1"/>
  <c r="V39" i="3"/>
  <c r="X39" i="3" s="1"/>
  <c r="N15" i="4"/>
  <c r="N13" i="16"/>
  <c r="L12" i="16"/>
  <c r="D12" i="16"/>
  <c r="L13" i="16"/>
  <c r="D13" i="16"/>
  <c r="J12" i="16"/>
  <c r="G13" i="16"/>
  <c r="G12" i="16"/>
  <c r="P13" i="16"/>
  <c r="P12" i="16"/>
  <c r="J13" i="16"/>
  <c r="N12" i="16"/>
  <c r="V45" i="16"/>
  <c r="X45" i="16" s="1"/>
  <c r="W42" i="16"/>
  <c r="V37" i="16"/>
  <c r="X37" i="16" s="1"/>
  <c r="W34" i="16"/>
  <c r="W28" i="16"/>
  <c r="W24" i="16"/>
  <c r="W20" i="16"/>
  <c r="W44" i="16"/>
  <c r="V39" i="16"/>
  <c r="X39" i="16" s="1"/>
  <c r="W36" i="16"/>
  <c r="V31" i="16"/>
  <c r="X31" i="16" s="1"/>
  <c r="W27" i="16"/>
  <c r="W23" i="16"/>
  <c r="W19" i="16"/>
  <c r="W45" i="16"/>
  <c r="W41" i="16"/>
  <c r="V38" i="16"/>
  <c r="X38" i="16" s="1"/>
  <c r="W40" i="16"/>
  <c r="V33" i="16"/>
  <c r="X33" i="16" s="1"/>
  <c r="W26" i="16"/>
  <c r="W25" i="16"/>
  <c r="W46" i="16"/>
  <c r="V43" i="16"/>
  <c r="X43" i="16" s="1"/>
  <c r="W39" i="16"/>
  <c r="W32" i="16"/>
  <c r="V27" i="16"/>
  <c r="X27" i="16" s="1"/>
  <c r="W22" i="16"/>
  <c r="W21" i="16"/>
  <c r="V46" i="16"/>
  <c r="X46" i="16" s="1"/>
  <c r="W35" i="16"/>
  <c r="V32" i="16"/>
  <c r="X32" i="16" s="1"/>
  <c r="V22" i="16"/>
  <c r="X22" i="16" s="1"/>
  <c r="V21" i="16"/>
  <c r="X21" i="16" s="1"/>
  <c r="V44" i="16"/>
  <c r="X44" i="16" s="1"/>
  <c r="W37" i="16"/>
  <c r="V30" i="16"/>
  <c r="X30" i="16" s="1"/>
  <c r="V26" i="16"/>
  <c r="X26" i="16" s="1"/>
  <c r="W43" i="16"/>
  <c r="V36" i="16"/>
  <c r="X36" i="16" s="1"/>
  <c r="V24" i="16"/>
  <c r="X24" i="16" s="1"/>
  <c r="W17" i="16"/>
  <c r="V42" i="16"/>
  <c r="X42" i="16" s="1"/>
  <c r="V35" i="16"/>
  <c r="X35" i="16" s="1"/>
  <c r="V23" i="16"/>
  <c r="X23" i="16" s="1"/>
  <c r="V17" i="16"/>
  <c r="X17" i="16" s="1"/>
  <c r="V41" i="16"/>
  <c r="X41" i="16" s="1"/>
  <c r="V34" i="16"/>
  <c r="X34" i="16" s="1"/>
  <c r="W29" i="16"/>
  <c r="V19" i="16"/>
  <c r="X19" i="16" s="1"/>
  <c r="W33" i="16"/>
  <c r="V29" i="16"/>
  <c r="X29" i="16" s="1"/>
  <c r="V25" i="16"/>
  <c r="X25" i="16" s="1"/>
  <c r="V40" i="16"/>
  <c r="X40" i="16" s="1"/>
  <c r="W18" i="16"/>
  <c r="W38" i="16"/>
  <c r="W31" i="16"/>
  <c r="V28" i="16"/>
  <c r="X28" i="16" s="1"/>
  <c r="V18" i="16"/>
  <c r="X18" i="16" s="1"/>
  <c r="P16" i="4"/>
  <c r="J16" i="4"/>
  <c r="W44" i="3"/>
  <c r="P15" i="4"/>
  <c r="V20" i="3"/>
  <c r="X20" i="3" s="1"/>
  <c r="W45" i="3"/>
  <c r="V20" i="16"/>
  <c r="X20" i="16" s="1"/>
  <c r="W18" i="3"/>
  <c r="W19" i="3"/>
  <c r="V24" i="3"/>
  <c r="X24" i="3" s="1"/>
  <c r="W30" i="3"/>
  <c r="H14" i="14" a="1"/>
  <c r="H14" i="14" s="1"/>
  <c r="G15" i="4"/>
  <c r="G16" i="4"/>
  <c r="N16" i="4"/>
  <c r="L15" i="4"/>
  <c r="D15" i="4"/>
  <c r="H15" i="14" a="1"/>
  <c r="H15" i="14" s="1"/>
  <c r="D16" i="4"/>
  <c r="W46" i="3"/>
  <c r="V43" i="3"/>
  <c r="X43" i="3" s="1"/>
  <c r="W40" i="3"/>
  <c r="V35" i="3"/>
  <c r="X35" i="3" s="1"/>
  <c r="W41" i="3"/>
  <c r="W38" i="3"/>
  <c r="W35" i="3"/>
  <c r="W32" i="3"/>
  <c r="W29" i="3"/>
  <c r="W25" i="3"/>
  <c r="W21" i="3"/>
  <c r="W17" i="3"/>
  <c r="V44" i="3"/>
  <c r="X44" i="3" s="1"/>
  <c r="W37" i="3"/>
  <c r="W34" i="3"/>
  <c r="W28" i="3"/>
  <c r="W24" i="3"/>
  <c r="W20" i="3"/>
  <c r="W43" i="3"/>
  <c r="V40" i="3"/>
  <c r="X40" i="3" s="1"/>
  <c r="V37" i="3"/>
  <c r="X37" i="3" s="1"/>
  <c r="V34" i="3"/>
  <c r="X34" i="3" s="1"/>
  <c r="W33" i="3"/>
  <c r="V30" i="3"/>
  <c r="X30" i="3" s="1"/>
  <c r="V25" i="3"/>
  <c r="X25" i="3" s="1"/>
  <c r="W42" i="3"/>
  <c r="V38" i="3"/>
  <c r="X38" i="3" s="1"/>
  <c r="V33" i="3"/>
  <c r="X33" i="3" s="1"/>
  <c r="W27" i="3"/>
  <c r="W26" i="3"/>
  <c r="V42" i="3"/>
  <c r="X42" i="3" s="1"/>
  <c r="V27" i="3"/>
  <c r="X27" i="3" s="1"/>
  <c r="V26" i="3"/>
  <c r="X26" i="3" s="1"/>
  <c r="V21" i="3"/>
  <c r="X21" i="3" s="1"/>
  <c r="W36" i="3"/>
  <c r="V32" i="3"/>
  <c r="X32" i="3" s="1"/>
  <c r="V28" i="3"/>
  <c r="X28" i="3" s="1"/>
  <c r="W23" i="3"/>
  <c r="W22" i="3"/>
  <c r="V46" i="3"/>
  <c r="X46" i="3" s="1"/>
  <c r="V41" i="3"/>
  <c r="X41" i="3" s="1"/>
  <c r="V36" i="3"/>
  <c r="X36" i="3" s="1"/>
  <c r="W31" i="3"/>
  <c r="V23" i="3"/>
  <c r="X23" i="3" s="1"/>
  <c r="V22" i="3"/>
  <c r="X22" i="3" s="1"/>
  <c r="V17" i="3"/>
  <c r="X17" i="3" s="1"/>
  <c r="V45" i="3"/>
  <c r="X45" i="3" s="1"/>
  <c r="W39" i="3"/>
  <c r="V29" i="3"/>
  <c r="X29" i="3" s="1"/>
  <c r="V19" i="3"/>
  <c r="X19" i="3" s="1"/>
  <c r="V18" i="3"/>
  <c r="X18" i="3" s="1"/>
  <c r="P13" i="3"/>
  <c r="N12" i="3"/>
  <c r="N13" i="3"/>
  <c r="L12" i="3"/>
  <c r="D12" i="3"/>
  <c r="L13" i="3"/>
  <c r="D13" i="3"/>
  <c r="G12" i="3"/>
  <c r="J13" i="3"/>
  <c r="P12" i="3"/>
  <c r="G13" i="3"/>
  <c r="J15" i="4"/>
  <c r="J12" i="3"/>
  <c r="W30" i="16"/>
  <c r="K5" i="13"/>
  <c r="G23" i="13"/>
  <c r="G44" i="13"/>
  <c r="G18" i="6"/>
  <c r="K23" i="13"/>
  <c r="K44" i="13"/>
  <c r="K18" i="6"/>
  <c r="O23" i="13"/>
  <c r="O44" i="13"/>
  <c r="C31" i="6"/>
  <c r="C26" i="13"/>
  <c r="G31" i="6"/>
  <c r="G26" i="13"/>
  <c r="K31" i="6"/>
  <c r="K26" i="13"/>
  <c r="G5" i="6"/>
  <c r="K5" i="6"/>
  <c r="B43" i="13" l="1"/>
  <c r="N43" i="13"/>
  <c r="N22" i="13"/>
  <c r="J43" i="13"/>
  <c r="J22" i="13"/>
  <c r="F43" i="13"/>
  <c r="F22" i="13"/>
  <c r="C22" i="13"/>
  <c r="A32" i="4"/>
  <c r="A28" i="4"/>
  <c r="A30" i="4"/>
  <c r="A29" i="4"/>
  <c r="A23" i="4"/>
  <c r="A33" i="4"/>
  <c r="A31" i="4"/>
  <c r="A25" i="4"/>
  <c r="A24" i="4"/>
  <c r="A26" i="4"/>
  <c r="A22" i="4"/>
  <c r="A20" i="4"/>
  <c r="A27" i="4"/>
  <c r="A21" i="4"/>
  <c r="A29" i="3"/>
  <c r="A25" i="3"/>
  <c r="A21" i="3"/>
  <c r="A17" i="3"/>
  <c r="A28" i="3"/>
  <c r="A24" i="3"/>
  <c r="A20" i="3"/>
  <c r="A22" i="3"/>
  <c r="A23" i="3"/>
  <c r="A18" i="3"/>
  <c r="A19" i="3"/>
  <c r="A30" i="3"/>
  <c r="A26" i="3"/>
  <c r="A27" i="3"/>
  <c r="A28" i="16"/>
  <c r="A24" i="16"/>
  <c r="A20" i="16"/>
  <c r="A27" i="16"/>
  <c r="A23" i="16"/>
  <c r="A19" i="16"/>
  <c r="A22" i="16"/>
  <c r="A18" i="16"/>
  <c r="A29" i="16"/>
  <c r="A30" i="16"/>
  <c r="A26" i="16"/>
  <c r="A17" i="16"/>
  <c r="A21" i="16"/>
  <c r="A25" i="16"/>
  <c r="O26" i="3" l="1"/>
  <c r="G26" i="3"/>
  <c r="I25" i="3"/>
  <c r="E26" i="3"/>
  <c r="F26" i="3"/>
  <c r="K26" i="3"/>
  <c r="H25" i="3"/>
  <c r="B26" i="3"/>
  <c r="L26" i="3"/>
  <c r="J25" i="3"/>
  <c r="O25" i="16"/>
  <c r="G25" i="16"/>
  <c r="I24" i="16"/>
  <c r="E25" i="16"/>
  <c r="K25" i="16"/>
  <c r="F25" i="16"/>
  <c r="J24" i="16"/>
  <c r="H24" i="16"/>
  <c r="B25" i="16"/>
  <c r="L25" i="16"/>
  <c r="O18" i="3"/>
  <c r="G18" i="3"/>
  <c r="I17" i="3"/>
  <c r="E18" i="3"/>
  <c r="L18" i="3"/>
  <c r="B18" i="3"/>
  <c r="J17" i="3"/>
  <c r="K18" i="3"/>
  <c r="H17" i="3"/>
  <c r="F18" i="3"/>
  <c r="E26" i="16"/>
  <c r="K26" i="16"/>
  <c r="H25" i="16"/>
  <c r="O26" i="16"/>
  <c r="F26" i="16"/>
  <c r="B26" i="16"/>
  <c r="J25" i="16"/>
  <c r="I25" i="16"/>
  <c r="L26" i="16"/>
  <c r="G26" i="16"/>
  <c r="O29" i="3"/>
  <c r="G29" i="3"/>
  <c r="I28" i="3"/>
  <c r="J28" i="3"/>
  <c r="L29" i="3"/>
  <c r="B29" i="3"/>
  <c r="H28" i="3"/>
  <c r="K29" i="3"/>
  <c r="E29" i="3"/>
  <c r="F29" i="3"/>
  <c r="B18" i="13" a="1"/>
  <c r="B18" i="13" s="1"/>
  <c r="B31" i="4"/>
  <c r="D31" i="14" a="1"/>
  <c r="D31" i="14" s="1"/>
  <c r="J30" i="4"/>
  <c r="G31" i="4"/>
  <c r="O31" i="4"/>
  <c r="E31" i="4"/>
  <c r="I30" i="4"/>
  <c r="K31" i="4"/>
  <c r="L31" i="4"/>
  <c r="H30" i="4"/>
  <c r="F31" i="4"/>
  <c r="D30" i="14" a="1"/>
  <c r="D30" i="14" s="1"/>
  <c r="B17" i="13" a="1"/>
  <c r="B17" i="13" s="1"/>
  <c r="L30" i="4"/>
  <c r="B30" i="4"/>
  <c r="O30" i="4"/>
  <c r="E30" i="4"/>
  <c r="K30" i="4"/>
  <c r="J29" i="4"/>
  <c r="I29" i="4"/>
  <c r="G30" i="4"/>
  <c r="H29" i="4"/>
  <c r="F30" i="4"/>
  <c r="K19" i="16"/>
  <c r="L19" i="16"/>
  <c r="B19" i="16"/>
  <c r="J18" i="16"/>
  <c r="I18" i="16"/>
  <c r="G19" i="16"/>
  <c r="F19" i="16"/>
  <c r="E19" i="16"/>
  <c r="H18" i="16"/>
  <c r="O19" i="16"/>
  <c r="K27" i="16"/>
  <c r="H26" i="16"/>
  <c r="F27" i="16"/>
  <c r="O27" i="16"/>
  <c r="E27" i="16"/>
  <c r="L27" i="16"/>
  <c r="G27" i="16"/>
  <c r="J26" i="16"/>
  <c r="I26" i="16"/>
  <c r="B27" i="16"/>
  <c r="O43" i="13"/>
  <c r="O22" i="13"/>
  <c r="K43" i="13"/>
  <c r="K22" i="13"/>
  <c r="G43" i="13"/>
  <c r="G22" i="13"/>
  <c r="C43" i="13"/>
  <c r="E30" i="16"/>
  <c r="K30" i="16"/>
  <c r="O30" i="16"/>
  <c r="F30" i="16"/>
  <c r="L30" i="16"/>
  <c r="B30" i="16"/>
  <c r="I29" i="16"/>
  <c r="H29" i="16"/>
  <c r="G30" i="16"/>
  <c r="J29" i="16"/>
  <c r="O22" i="3"/>
  <c r="G22" i="3"/>
  <c r="I21" i="3"/>
  <c r="E22" i="3"/>
  <c r="K22" i="3"/>
  <c r="H21" i="3"/>
  <c r="F22" i="3"/>
  <c r="L22" i="3"/>
  <c r="B22" i="3"/>
  <c r="J21" i="3"/>
  <c r="B8" i="13" a="1"/>
  <c r="B8" i="13" s="1"/>
  <c r="J20" i="4"/>
  <c r="D21" i="14" a="1"/>
  <c r="D21" i="14" s="1"/>
  <c r="F21" i="4"/>
  <c r="H20" i="4"/>
  <c r="E21" i="4"/>
  <c r="L21" i="4"/>
  <c r="B21" i="4"/>
  <c r="K21" i="4"/>
  <c r="G21" i="4"/>
  <c r="I20" i="4"/>
  <c r="O21" i="4"/>
  <c r="B20" i="13" a="1"/>
  <c r="B20" i="13" s="1"/>
  <c r="D33" i="14" a="1"/>
  <c r="D33" i="14" s="1"/>
  <c r="F33" i="4"/>
  <c r="H32" i="4"/>
  <c r="L33" i="4"/>
  <c r="K33" i="4"/>
  <c r="B33" i="4"/>
  <c r="I32" i="4"/>
  <c r="G33" i="4"/>
  <c r="J32" i="4"/>
  <c r="E33" i="4"/>
  <c r="O33" i="4"/>
  <c r="E22" i="16"/>
  <c r="K22" i="16"/>
  <c r="J21" i="16"/>
  <c r="H21" i="16"/>
  <c r="G22" i="16"/>
  <c r="F22" i="16"/>
  <c r="I21" i="16"/>
  <c r="O22" i="16"/>
  <c r="B22" i="16"/>
  <c r="L22" i="16"/>
  <c r="O25" i="3"/>
  <c r="G25" i="3"/>
  <c r="I24" i="3"/>
  <c r="E25" i="3"/>
  <c r="J24" i="3"/>
  <c r="L25" i="3"/>
  <c r="B25" i="3"/>
  <c r="H24" i="3"/>
  <c r="K25" i="3"/>
  <c r="F25" i="3"/>
  <c r="E23" i="3"/>
  <c r="K23" i="3"/>
  <c r="L23" i="3"/>
  <c r="B23" i="3"/>
  <c r="J22" i="3"/>
  <c r="I22" i="3"/>
  <c r="H22" i="3"/>
  <c r="G23" i="3"/>
  <c r="O23" i="3"/>
  <c r="F23" i="3"/>
  <c r="O24" i="16"/>
  <c r="G24" i="16"/>
  <c r="I23" i="16"/>
  <c r="L24" i="16"/>
  <c r="B24" i="16"/>
  <c r="H23" i="16"/>
  <c r="K24" i="16"/>
  <c r="F24" i="16"/>
  <c r="J23" i="16"/>
  <c r="E24" i="16"/>
  <c r="O29" i="16"/>
  <c r="G29" i="16"/>
  <c r="I28" i="16"/>
  <c r="E29" i="16"/>
  <c r="L29" i="16"/>
  <c r="B29" i="16"/>
  <c r="J28" i="16"/>
  <c r="K29" i="16"/>
  <c r="H28" i="16"/>
  <c r="F29" i="16"/>
  <c r="O28" i="16"/>
  <c r="G28" i="16"/>
  <c r="I27" i="16"/>
  <c r="L28" i="16"/>
  <c r="B28" i="16"/>
  <c r="H27" i="16"/>
  <c r="K28" i="16"/>
  <c r="F28" i="16"/>
  <c r="J27" i="16"/>
  <c r="E28" i="16"/>
  <c r="K20" i="3"/>
  <c r="O20" i="3"/>
  <c r="E20" i="3"/>
  <c r="L20" i="3"/>
  <c r="B20" i="3"/>
  <c r="J19" i="3"/>
  <c r="I19" i="3"/>
  <c r="G20" i="3"/>
  <c r="F20" i="3"/>
  <c r="H19" i="3"/>
  <c r="B14" i="13" a="1"/>
  <c r="B14" i="13" s="1"/>
  <c r="B27" i="4"/>
  <c r="D27" i="14" a="1"/>
  <c r="D27" i="14" s="1"/>
  <c r="J26" i="4"/>
  <c r="K27" i="4"/>
  <c r="G27" i="4"/>
  <c r="F27" i="4"/>
  <c r="O27" i="4"/>
  <c r="E27" i="4"/>
  <c r="I26" i="4"/>
  <c r="L27" i="4"/>
  <c r="H26" i="4"/>
  <c r="B10" i="13" a="1"/>
  <c r="B10" i="13" s="1"/>
  <c r="D23" i="14" a="1"/>
  <c r="D23" i="14" s="1"/>
  <c r="L23" i="4"/>
  <c r="B23" i="4"/>
  <c r="J22" i="4"/>
  <c r="F23" i="4"/>
  <c r="H22" i="4"/>
  <c r="E23" i="4"/>
  <c r="O23" i="4"/>
  <c r="I22" i="4"/>
  <c r="K23" i="4"/>
  <c r="G23" i="4"/>
  <c r="B9" i="13" a="1"/>
  <c r="B9" i="13" s="1"/>
  <c r="D22" i="14" a="1"/>
  <c r="D22" i="14" s="1"/>
  <c r="F22" i="4"/>
  <c r="H21" i="4"/>
  <c r="L22" i="4"/>
  <c r="K22" i="4"/>
  <c r="B22" i="4"/>
  <c r="J21" i="4"/>
  <c r="G22" i="4"/>
  <c r="E22" i="4"/>
  <c r="I21" i="4"/>
  <c r="O22" i="4"/>
  <c r="O17" i="16"/>
  <c r="G17" i="16"/>
  <c r="E17" i="16"/>
  <c r="L17" i="16"/>
  <c r="B17" i="16"/>
  <c r="K17" i="16"/>
  <c r="F17" i="16"/>
  <c r="B12" i="13" a="1"/>
  <c r="B12" i="13" s="1"/>
  <c r="D25" i="14" a="1"/>
  <c r="D25" i="14" s="1"/>
  <c r="J24" i="4"/>
  <c r="F25" i="4"/>
  <c r="H24" i="4"/>
  <c r="E25" i="4"/>
  <c r="L25" i="4"/>
  <c r="B25" i="4"/>
  <c r="O25" i="4"/>
  <c r="K25" i="4"/>
  <c r="G25" i="4"/>
  <c r="I24" i="4"/>
  <c r="O20" i="16"/>
  <c r="G20" i="16"/>
  <c r="I19" i="16"/>
  <c r="F20" i="16"/>
  <c r="J19" i="16"/>
  <c r="B20" i="16"/>
  <c r="L20" i="16"/>
  <c r="K20" i="16"/>
  <c r="E20" i="16"/>
  <c r="H19" i="16"/>
  <c r="E18" i="16"/>
  <c r="K18" i="16"/>
  <c r="J17" i="16"/>
  <c r="I17" i="16"/>
  <c r="B18" i="16"/>
  <c r="L18" i="16"/>
  <c r="G18" i="16"/>
  <c r="F18" i="16"/>
  <c r="H17" i="16"/>
  <c r="O18" i="16"/>
  <c r="E27" i="3"/>
  <c r="K27" i="3"/>
  <c r="I26" i="3"/>
  <c r="H26" i="3"/>
  <c r="G27" i="3"/>
  <c r="O27" i="3"/>
  <c r="F27" i="3"/>
  <c r="L27" i="3"/>
  <c r="B27" i="3"/>
  <c r="J26" i="3"/>
  <c r="K24" i="3"/>
  <c r="L24" i="3"/>
  <c r="B24" i="3"/>
  <c r="J23" i="3"/>
  <c r="I23" i="3"/>
  <c r="H23" i="3"/>
  <c r="G24" i="3"/>
  <c r="O24" i="3"/>
  <c r="E24" i="3"/>
  <c r="F24" i="3"/>
  <c r="B7" i="13" a="1"/>
  <c r="B7" i="13" s="1"/>
  <c r="D20" i="14" a="1"/>
  <c r="D20" i="14" s="1"/>
  <c r="B20" i="4"/>
  <c r="O20" i="4"/>
  <c r="G20" i="4"/>
  <c r="F20" i="4"/>
  <c r="L20" i="4"/>
  <c r="K20" i="4"/>
  <c r="E20" i="4"/>
  <c r="B16" i="13" a="1"/>
  <c r="B16" i="13" s="1"/>
  <c r="F29" i="4"/>
  <c r="H28" i="4"/>
  <c r="D29" i="14" a="1"/>
  <c r="D29" i="14" s="1"/>
  <c r="L29" i="4"/>
  <c r="K29" i="4"/>
  <c r="B29" i="4"/>
  <c r="J28" i="4"/>
  <c r="I28" i="4"/>
  <c r="G29" i="4"/>
  <c r="O29" i="4"/>
  <c r="E29" i="4"/>
  <c r="K28" i="3"/>
  <c r="I27" i="3"/>
  <c r="H27" i="3"/>
  <c r="G28" i="3"/>
  <c r="F28" i="3"/>
  <c r="O28" i="3"/>
  <c r="E28" i="3"/>
  <c r="J27" i="3"/>
  <c r="L28" i="3"/>
  <c r="B28" i="3"/>
  <c r="O30" i="3"/>
  <c r="G30" i="3"/>
  <c r="I29" i="3"/>
  <c r="E30" i="3"/>
  <c r="F30" i="3"/>
  <c r="L30" i="3"/>
  <c r="B30" i="3"/>
  <c r="J29" i="3"/>
  <c r="K30" i="3"/>
  <c r="H29" i="3"/>
  <c r="O17" i="3"/>
  <c r="G17" i="3"/>
  <c r="K17" i="3"/>
  <c r="F17" i="3"/>
  <c r="E17" i="3"/>
  <c r="L17" i="3"/>
  <c r="B17" i="3"/>
  <c r="L26" i="4"/>
  <c r="B26" i="4"/>
  <c r="B13" i="13" a="1"/>
  <c r="B13" i="13" s="1"/>
  <c r="D26" i="14" a="1"/>
  <c r="D26" i="14" s="1"/>
  <c r="G26" i="4"/>
  <c r="H25" i="4"/>
  <c r="O26" i="4"/>
  <c r="E26" i="4"/>
  <c r="J25" i="4"/>
  <c r="K26" i="4"/>
  <c r="F26" i="4"/>
  <c r="I25" i="4"/>
  <c r="B15" i="13" a="1"/>
  <c r="B15" i="13" s="1"/>
  <c r="D28" i="14" a="1"/>
  <c r="D28" i="14" s="1"/>
  <c r="J27" i="4"/>
  <c r="F28" i="4"/>
  <c r="H27" i="4"/>
  <c r="K28" i="4"/>
  <c r="O28" i="4"/>
  <c r="E28" i="4"/>
  <c r="L28" i="4"/>
  <c r="I27" i="4"/>
  <c r="G28" i="4"/>
  <c r="B28" i="4"/>
  <c r="O21" i="16"/>
  <c r="G21" i="16"/>
  <c r="I20" i="16"/>
  <c r="E21" i="16"/>
  <c r="F21" i="16"/>
  <c r="L21" i="16"/>
  <c r="K21" i="16"/>
  <c r="J20" i="16"/>
  <c r="B21" i="16"/>
  <c r="H20" i="16"/>
  <c r="K23" i="16"/>
  <c r="L23" i="16"/>
  <c r="B23" i="16"/>
  <c r="J22" i="16"/>
  <c r="H22" i="16"/>
  <c r="G23" i="16"/>
  <c r="E23" i="16"/>
  <c r="I22" i="16"/>
  <c r="O23" i="16"/>
  <c r="F23" i="16"/>
  <c r="E19" i="3"/>
  <c r="K19" i="3"/>
  <c r="L19" i="3"/>
  <c r="B19" i="3"/>
  <c r="J18" i="3"/>
  <c r="I18" i="3"/>
  <c r="G19" i="3"/>
  <c r="O19" i="3"/>
  <c r="H18" i="3"/>
  <c r="F19" i="3"/>
  <c r="O21" i="3"/>
  <c r="G21" i="3"/>
  <c r="I20" i="3"/>
  <c r="F21" i="3"/>
  <c r="E21" i="3"/>
  <c r="J20" i="3"/>
  <c r="K21" i="3"/>
  <c r="B21" i="3"/>
  <c r="L21" i="3"/>
  <c r="H20" i="3"/>
  <c r="B11" i="13" a="1"/>
  <c r="B11" i="13" s="1"/>
  <c r="D24" i="14" a="1"/>
  <c r="D24" i="14" s="1"/>
  <c r="B24" i="4"/>
  <c r="J23" i="4"/>
  <c r="O24" i="4"/>
  <c r="G24" i="4"/>
  <c r="I23" i="4"/>
  <c r="F24" i="4"/>
  <c r="H23" i="4"/>
  <c r="L24" i="4"/>
  <c r="E24" i="4"/>
  <c r="K24" i="4"/>
  <c r="B19" i="13" a="1"/>
  <c r="B19" i="13" s="1"/>
  <c r="J31" i="4"/>
  <c r="F32" i="4"/>
  <c r="H31" i="4"/>
  <c r="K32" i="4"/>
  <c r="G32" i="4"/>
  <c r="O32" i="4"/>
  <c r="E32" i="4"/>
  <c r="D32" i="14" a="1"/>
  <c r="D32" i="14" s="1"/>
  <c r="L32" i="4"/>
  <c r="I31" i="4"/>
  <c r="B32" i="4"/>
  <c r="B36" i="13" l="1"/>
  <c r="F15" i="13"/>
  <c r="N36" i="13"/>
  <c r="C15" i="13" a="1"/>
  <c r="C15" i="13" s="1"/>
  <c r="J36" i="13"/>
  <c r="N15" i="13"/>
  <c r="F36" i="13"/>
  <c r="J15" i="13"/>
  <c r="B33" i="13"/>
  <c r="N33" i="13"/>
  <c r="N12" i="13"/>
  <c r="J33" i="13"/>
  <c r="J12" i="13"/>
  <c r="F33" i="13"/>
  <c r="F12" i="13"/>
  <c r="C12" i="13" a="1"/>
  <c r="C12" i="13" s="1"/>
  <c r="B35" i="13"/>
  <c r="J14" i="13"/>
  <c r="N35" i="13"/>
  <c r="F14" i="13"/>
  <c r="J35" i="13"/>
  <c r="C14" i="13" a="1"/>
  <c r="C14" i="13" s="1"/>
  <c r="F35" i="13"/>
  <c r="N14" i="13"/>
  <c r="B38" i="13"/>
  <c r="N17" i="13"/>
  <c r="N38" i="13"/>
  <c r="J17" i="13"/>
  <c r="J38" i="13"/>
  <c r="F17" i="13"/>
  <c r="F38" i="13"/>
  <c r="C17" i="13" a="1"/>
  <c r="C17" i="13" s="1"/>
  <c r="B32" i="13"/>
  <c r="F11" i="13"/>
  <c r="N32" i="13"/>
  <c r="C11" i="13" a="1"/>
  <c r="C11" i="13" s="1"/>
  <c r="J32" i="13"/>
  <c r="N11" i="13"/>
  <c r="F32" i="13"/>
  <c r="J11" i="13"/>
  <c r="B28" i="13"/>
  <c r="F7" i="13"/>
  <c r="N28" i="13"/>
  <c r="C7" i="13" a="1"/>
  <c r="C7" i="13" s="1"/>
  <c r="J28" i="13"/>
  <c r="N7" i="13"/>
  <c r="F28" i="13"/>
  <c r="J7" i="13"/>
  <c r="J33" i="14" a="1"/>
  <c r="J33" i="14" s="1"/>
  <c r="F33" i="14" a="1"/>
  <c r="F33" i="14" s="1"/>
  <c r="J30" i="14" a="1"/>
  <c r="J30" i="14" s="1"/>
  <c r="F30" i="14" a="1"/>
  <c r="F30" i="14" s="1"/>
  <c r="F29" i="14" a="1"/>
  <c r="F29" i="14" s="1"/>
  <c r="J29" i="14" a="1"/>
  <c r="J29" i="14" s="1"/>
  <c r="B34" i="13"/>
  <c r="N13" i="13"/>
  <c r="N34" i="13"/>
  <c r="J13" i="13"/>
  <c r="J34" i="13"/>
  <c r="F13" i="13"/>
  <c r="F34" i="13"/>
  <c r="C13" i="13" a="1"/>
  <c r="C13" i="13" s="1"/>
  <c r="B37" i="13"/>
  <c r="N37" i="13"/>
  <c r="N16" i="13"/>
  <c r="J37" i="13"/>
  <c r="J16" i="13"/>
  <c r="F37" i="13"/>
  <c r="F16" i="13"/>
  <c r="C16" i="13" a="1"/>
  <c r="C16" i="13" s="1"/>
  <c r="B30" i="13"/>
  <c r="N9" i="13"/>
  <c r="N30" i="13"/>
  <c r="J9" i="13"/>
  <c r="J30" i="13"/>
  <c r="F9" i="13"/>
  <c r="F30" i="13"/>
  <c r="C9" i="13" a="1"/>
  <c r="C9" i="13" s="1"/>
  <c r="B41" i="13"/>
  <c r="N41" i="13"/>
  <c r="N20" i="13"/>
  <c r="J41" i="13"/>
  <c r="J20" i="13"/>
  <c r="F41" i="13"/>
  <c r="F20" i="13"/>
  <c r="C20" i="13" a="1"/>
  <c r="C20" i="13" s="1"/>
  <c r="B40" i="13"/>
  <c r="F19" i="13"/>
  <c r="N40" i="13"/>
  <c r="C19" i="13" a="1"/>
  <c r="C19" i="13" s="1"/>
  <c r="J40" i="13"/>
  <c r="N19" i="13"/>
  <c r="F40" i="13"/>
  <c r="J19" i="13"/>
  <c r="J27" i="14" a="1"/>
  <c r="J27" i="14" s="1"/>
  <c r="F27" i="14" a="1"/>
  <c r="F27" i="14" s="1"/>
  <c r="J23" i="14" a="1"/>
  <c r="J23" i="14" s="1"/>
  <c r="F23" i="14" a="1"/>
  <c r="F23" i="14" s="1"/>
  <c r="J31" i="14" a="1"/>
  <c r="J31" i="14" s="1"/>
  <c r="F31" i="14" a="1"/>
  <c r="F31" i="14" s="1"/>
  <c r="J24" i="14" a="1"/>
  <c r="J24" i="14" s="1"/>
  <c r="F24" i="14" a="1"/>
  <c r="F24" i="14" s="1"/>
  <c r="J20" i="14" a="1"/>
  <c r="J20" i="14" s="1"/>
  <c r="F20" i="14" a="1"/>
  <c r="F20" i="14" s="1"/>
  <c r="J28" i="14" a="1"/>
  <c r="J28" i="14" s="1"/>
  <c r="F28" i="14" a="1"/>
  <c r="F28" i="14" s="1"/>
  <c r="J25" i="14" a="1"/>
  <c r="J25" i="14" s="1"/>
  <c r="F25" i="14" a="1"/>
  <c r="F25" i="14" s="1"/>
  <c r="B31" i="13"/>
  <c r="J10" i="13"/>
  <c r="N31" i="13"/>
  <c r="F10" i="13"/>
  <c r="J31" i="13"/>
  <c r="C10" i="13" a="1"/>
  <c r="C10" i="13" s="1"/>
  <c r="F31" i="13"/>
  <c r="N10" i="13"/>
  <c r="J21" i="14" a="1"/>
  <c r="J21" i="14" s="1"/>
  <c r="F21" i="14" a="1"/>
  <c r="F21" i="14" s="1"/>
  <c r="B39" i="13"/>
  <c r="J18" i="13"/>
  <c r="N39" i="13"/>
  <c r="F18" i="13"/>
  <c r="J39" i="13"/>
  <c r="C18" i="13" a="1"/>
  <c r="C18" i="13" s="1"/>
  <c r="F39" i="13"/>
  <c r="N18" i="13"/>
  <c r="J32" i="14" a="1"/>
  <c r="J32" i="14" s="1"/>
  <c r="F32" i="14" a="1"/>
  <c r="F32" i="14" s="1"/>
  <c r="B29" i="13"/>
  <c r="N29" i="13"/>
  <c r="N8" i="13"/>
  <c r="J29" i="13"/>
  <c r="J8" i="13"/>
  <c r="F29" i="13"/>
  <c r="F8" i="13"/>
  <c r="C8" i="13" a="1"/>
  <c r="C8" i="13" s="1"/>
  <c r="J26" i="14" a="1"/>
  <c r="J26" i="14" s="1"/>
  <c r="F26" i="14" a="1"/>
  <c r="F26" i="14" s="1"/>
  <c r="J22" i="14" a="1"/>
  <c r="J22" i="14" s="1"/>
  <c r="F22" i="14" a="1"/>
  <c r="F22" i="14" s="1"/>
  <c r="O31" i="13" l="1"/>
  <c r="G10" i="13"/>
  <c r="K31" i="13"/>
  <c r="G31" i="13"/>
  <c r="O10" i="13"/>
  <c r="C31" i="13"/>
  <c r="K10" i="13"/>
  <c r="O38" i="13"/>
  <c r="K17" i="13"/>
  <c r="K38" i="13"/>
  <c r="G17" i="13"/>
  <c r="G38" i="13"/>
  <c r="C38" i="13"/>
  <c r="O17" i="13"/>
  <c r="O33" i="13"/>
  <c r="O12" i="13"/>
  <c r="K33" i="13"/>
  <c r="K12" i="13"/>
  <c r="G33" i="13"/>
  <c r="G12" i="13"/>
  <c r="C33" i="13"/>
  <c r="O30" i="13"/>
  <c r="K9" i="13"/>
  <c r="K30" i="13"/>
  <c r="G9" i="13"/>
  <c r="G30" i="13"/>
  <c r="C30" i="13"/>
  <c r="O9" i="13"/>
  <c r="O37" i="13"/>
  <c r="O16" i="13"/>
  <c r="K37" i="13"/>
  <c r="K16" i="13"/>
  <c r="G37" i="13"/>
  <c r="G16" i="13"/>
  <c r="C37" i="13"/>
  <c r="O34" i="13"/>
  <c r="K13" i="13"/>
  <c r="K34" i="13"/>
  <c r="G13" i="13"/>
  <c r="G34" i="13"/>
  <c r="C34" i="13"/>
  <c r="O13" i="13"/>
  <c r="O35" i="13"/>
  <c r="G14" i="13"/>
  <c r="K35" i="13"/>
  <c r="G35" i="13"/>
  <c r="O14" i="13"/>
  <c r="C35" i="13"/>
  <c r="K14" i="13"/>
  <c r="O40" i="13"/>
  <c r="K40" i="13"/>
  <c r="O19" i="13"/>
  <c r="G40" i="13"/>
  <c r="K19" i="13"/>
  <c r="C40" i="13"/>
  <c r="G19" i="13"/>
  <c r="O29" i="13"/>
  <c r="O8" i="13"/>
  <c r="K29" i="13"/>
  <c r="K8" i="13"/>
  <c r="G29" i="13"/>
  <c r="G8" i="13"/>
  <c r="C29" i="13"/>
  <c r="O41" i="13"/>
  <c r="O20" i="13"/>
  <c r="K41" i="13"/>
  <c r="K20" i="13"/>
  <c r="G41" i="13"/>
  <c r="G20" i="13"/>
  <c r="C41" i="13"/>
  <c r="O39" i="13"/>
  <c r="G18" i="13"/>
  <c r="K39" i="13"/>
  <c r="G39" i="13"/>
  <c r="O18" i="13"/>
  <c r="C39" i="13"/>
  <c r="K18" i="13"/>
  <c r="O28" i="13"/>
  <c r="K28" i="13"/>
  <c r="O7" i="13"/>
  <c r="G28" i="13"/>
  <c r="K7" i="13"/>
  <c r="C28" i="13"/>
  <c r="G7" i="13"/>
  <c r="O32" i="13"/>
  <c r="K32" i="13"/>
  <c r="O11" i="13"/>
  <c r="G32" i="13"/>
  <c r="K11" i="13"/>
  <c r="C32" i="13"/>
  <c r="G11" i="13"/>
  <c r="O36" i="13"/>
  <c r="K36" i="13"/>
  <c r="O15" i="13"/>
  <c r="G36" i="13"/>
  <c r="K15" i="13"/>
  <c r="C36" i="13"/>
  <c r="G15" i="13"/>
</calcChain>
</file>

<file path=xl/sharedStrings.xml><?xml version="1.0" encoding="utf-8"?>
<sst xmlns="http://schemas.openxmlformats.org/spreadsheetml/2006/main" count="548" uniqueCount="254">
  <si>
    <t>兵庫県小学生バレーボール連盟　登録届等作成に伴う注意事項</t>
  </si>
  <si>
    <t>シートの説明</t>
  </si>
  <si>
    <t>・入力</t>
  </si>
  <si>
    <t>このシートの着色部分に文字等を入力します。
他のシートへ入力する箇所はありません。</t>
  </si>
  <si>
    <t>必須</t>
  </si>
  <si>
    <t>文字・数字を入力してください</t>
  </si>
  <si>
    <t>カーソルをもっていけば、右側に▼が表示されるので選択してください。
（プルダウン選択）</t>
  </si>
  <si>
    <t>各地区の指示により入力してください。県大会出場時は必須です。</t>
  </si>
  <si>
    <t>大会出場選手の背番号を入力してください。参加申込書に反映します。</t>
  </si>
  <si>
    <t>キャプテンは白抜き数次（例：①）</t>
  </si>
  <si>
    <t>在籍年数１年目の他地区の選手の背番号は黒抜き数次（例：❷）</t>
  </si>
  <si>
    <t>以下のシートに文字等を入力する必要はありません（A4で印刷して使用）</t>
  </si>
  <si>
    <t>①登録届</t>
  </si>
  <si>
    <t>連盟登録に必要なシートです、年度初めに地区へ提出してください</t>
  </si>
  <si>
    <t>②全日本</t>
  </si>
  <si>
    <t>参加申込書</t>
  </si>
  <si>
    <t>地区大会で使用される場合は、入力シートの参加申込書宛名は地区名を、県大会出場は兵庫県を選択してください</t>
  </si>
  <si>
    <t>③選手権</t>
  </si>
  <si>
    <t>④各種大会</t>
  </si>
  <si>
    <t>各地区のオリジナル大会で使用してください</t>
  </si>
  <si>
    <t>⑤写真</t>
  </si>
  <si>
    <t>県大会出場時に参加申込書と一緒に提出してください</t>
  </si>
  <si>
    <t>⑥コンポジションシート</t>
  </si>
  <si>
    <t>県大会等公式試合で活用ください</t>
  </si>
  <si>
    <t>⑦ラインアップシート</t>
  </si>
  <si>
    <t>⑧変更届</t>
  </si>
  <si>
    <t>原則選手の変更は出来ません（追加はOKです）</t>
  </si>
  <si>
    <t>プルダウンメニュー</t>
  </si>
  <si>
    <t>他府県</t>
  </si>
  <si>
    <t>府県を記入</t>
  </si>
  <si>
    <t>＊他府県から移籍された選手の場合活用ください</t>
  </si>
  <si>
    <t>各種大会</t>
  </si>
  <si>
    <t>大会名を記入</t>
  </si>
  <si>
    <t>＊各地区のオリジナル大会で活用ください</t>
  </si>
  <si>
    <t>ver１２</t>
  </si>
  <si>
    <t>＊着色部のみ入力してください</t>
  </si>
  <si>
    <t>年度</t>
  </si>
  <si>
    <t>和暦</t>
  </si>
  <si>
    <t>（白地は自動的にデータが転送されます）</t>
  </si>
  <si>
    <t>基本的に文字数次を入力してください</t>
  </si>
  <si>
    <t>【大会関係】</t>
  </si>
  <si>
    <t>プルダウンにより選択してください</t>
  </si>
  <si>
    <t>全日本</t>
  </si>
  <si>
    <t>回</t>
  </si>
  <si>
    <t>選手権</t>
  </si>
  <si>
    <t>県大会出場選手、ベンチスタッフは必須です</t>
  </si>
  <si>
    <t>大会出場する選手の背番号を入力してください</t>
  </si>
  <si>
    <r>
      <rPr>
        <sz val="11"/>
        <color theme="1"/>
        <rFont val="ＭＳ Ｐゴシック"/>
        <family val="3"/>
        <charset val="128"/>
        <scheme val="minor"/>
      </rPr>
      <t>プログラム用短縮名称</t>
    </r>
    <r>
      <rPr>
        <b/>
        <sz val="11"/>
        <color rgb="FFFF0000"/>
        <rFont val="ＭＳ Ｐゴシック"/>
        <family val="3"/>
        <charset val="128"/>
        <scheme val="minor"/>
      </rPr>
      <t>（７文字以内）</t>
    </r>
  </si>
  <si>
    <t>＊　キャプテンの背番号はまる数字（例：①）
＊　在籍年数１年目の他地区の選手の背番号は
黒抜き数字（例：❷）</t>
  </si>
  <si>
    <r>
      <rPr>
        <sz val="11"/>
        <color theme="1"/>
        <rFont val="ＭＳ Ｐゴシック"/>
        <family val="3"/>
        <charset val="128"/>
        <scheme val="minor"/>
      </rPr>
      <t>得点板用短縮名称</t>
    </r>
    <r>
      <rPr>
        <b/>
        <sz val="11"/>
        <color rgb="FFFF0000"/>
        <rFont val="ＭＳ Ｐゴシック"/>
        <family val="3"/>
        <charset val="128"/>
        <scheme val="minor"/>
      </rPr>
      <t>（３文字以内）</t>
    </r>
  </si>
  <si>
    <t>地区</t>
  </si>
  <si>
    <t>チームID(９桁)</t>
  </si>
  <si>
    <t>チーム名(JVA-MRSと同じ)</t>
  </si>
  <si>
    <t>フリガナ</t>
  </si>
  <si>
    <t>登録</t>
  </si>
  <si>
    <t>カテゴリー</t>
  </si>
  <si>
    <t>氏名</t>
  </si>
  <si>
    <t>〒</t>
  </si>
  <si>
    <t>住所</t>
  </si>
  <si>
    <t>携帯番号</t>
  </si>
  <si>
    <t>アドレス</t>
  </si>
  <si>
    <t>代表者</t>
  </si>
  <si>
    <t>事務担当</t>
  </si>
  <si>
    <t>＊県大会出場時必須</t>
  </si>
  <si>
    <t>指導者講習会受講証明書番号</t>
  </si>
  <si>
    <t>日体協の資格及び登録番号</t>
  </si>
  <si>
    <t>ID番号</t>
  </si>
  <si>
    <t>参加申込</t>
  </si>
  <si>
    <t>参加申込書コーチ表示順</t>
  </si>
  <si>
    <t>指導者</t>
  </si>
  <si>
    <t>代表</t>
  </si>
  <si>
    <t>監督</t>
  </si>
  <si>
    <t>コーチ</t>
  </si>
  <si>
    <t>マネージャー</t>
  </si>
  <si>
    <t>参加申込書宛名</t>
  </si>
  <si>
    <t>⇐必ず入力（県大会の場合は兵庫県、地区予選は各地区名）</t>
  </si>
  <si>
    <t>地区のオリジナル大会</t>
  </si>
  <si>
    <t>④の各種大会のシートに反映</t>
  </si>
  <si>
    <t>消さないでください</t>
  </si>
  <si>
    <t>↓</t>
  </si>
  <si>
    <t>学年</t>
  </si>
  <si>
    <t>性別</t>
  </si>
  <si>
    <t>学校名</t>
  </si>
  <si>
    <t>在籍年数</t>
  </si>
  <si>
    <t>県大会出場時必須</t>
  </si>
  <si>
    <t>背番号</t>
  </si>
  <si>
    <t>背番号読み換え</t>
  </si>
  <si>
    <t>キャプテン判定</t>
  </si>
  <si>
    <t>68行目以降で背番号読み換え</t>
  </si>
  <si>
    <t>身長</t>
  </si>
  <si>
    <t>〇〇市立〇〇小学校と入力</t>
  </si>
  <si>
    <t>⇐いずれかに〇を入力</t>
  </si>
  <si>
    <t>※　キャプテンの背番号は丸数字とすること。（例：①）</t>
  </si>
  <si>
    <t>＊　在籍年数１年目の他地区の選手の背番号は黒抜き数字（例：❷）</t>
  </si>
  <si>
    <t>見本写真送付先</t>
  </si>
  <si>
    <t>電話番号</t>
  </si>
  <si>
    <t>プルダウン選択メニュー</t>
  </si>
  <si>
    <t>協会会長</t>
  </si>
  <si>
    <t>地区大会</t>
  </si>
  <si>
    <t>県大会</t>
  </si>
  <si>
    <t>キャプテン・在籍年数１年目の他地区選手背番号読み換え</t>
  </si>
  <si>
    <t>阪神</t>
  </si>
  <si>
    <t>神戸</t>
  </si>
  <si>
    <t>東播</t>
  </si>
  <si>
    <t>西播</t>
  </si>
  <si>
    <t>丹有</t>
  </si>
  <si>
    <t>但馬</t>
  </si>
  <si>
    <t>淡路</t>
  </si>
  <si>
    <t>兵庫県</t>
  </si>
  <si>
    <t>キャプテン</t>
  </si>
  <si>
    <t>①</t>
  </si>
  <si>
    <t>地区リスト</t>
  </si>
  <si>
    <t>②</t>
  </si>
  <si>
    <t>←他府県の選手がいる場合、その府県を入力</t>
  </si>
  <si>
    <t>③</t>
  </si>
  <si>
    <t>④</t>
  </si>
  <si>
    <t>⑤</t>
  </si>
  <si>
    <t>⑥</t>
  </si>
  <si>
    <t>登録リスト</t>
  </si>
  <si>
    <t>⑦</t>
  </si>
  <si>
    <t>新規</t>
  </si>
  <si>
    <t>継続</t>
  </si>
  <si>
    <t>追加</t>
  </si>
  <si>
    <t>抹消</t>
  </si>
  <si>
    <t>JVA一次</t>
  </si>
  <si>
    <t>JVA二次</t>
  </si>
  <si>
    <t>JVA三次</t>
  </si>
  <si>
    <t>⑧</t>
  </si>
  <si>
    <t>⑨</t>
  </si>
  <si>
    <t>カテゴリーリスト</t>
  </si>
  <si>
    <t>⑩</t>
  </si>
  <si>
    <t>女子</t>
  </si>
  <si>
    <t>男子</t>
  </si>
  <si>
    <t>男女混合</t>
  </si>
  <si>
    <t>日体協コーチ</t>
  </si>
  <si>
    <t>日体協公認指導員</t>
  </si>
  <si>
    <t>⑪</t>
  </si>
  <si>
    <t>⑫</t>
  </si>
  <si>
    <t>大会名</t>
  </si>
  <si>
    <t>⑬</t>
  </si>
  <si>
    <t>⑭</t>
  </si>
  <si>
    <t>全日本バレーボール小学生大会</t>
  </si>
  <si>
    <t>⑮</t>
  </si>
  <si>
    <t>兵庫県小学生バレーボール選手権大会</t>
  </si>
  <si>
    <t>⑯</t>
  </si>
  <si>
    <t>⇐大会名を入力</t>
  </si>
  <si>
    <t>⑰</t>
  </si>
  <si>
    <t>親和ジュニアカップ</t>
  </si>
  <si>
    <t>⑱</t>
  </si>
  <si>
    <t>大会名選択</t>
  </si>
  <si>
    <t>フレンドリー大会</t>
  </si>
  <si>
    <t>⑲</t>
  </si>
  <si>
    <t>〇</t>
  </si>
  <si>
    <t>デンソーテン杯</t>
  </si>
  <si>
    <t>⑳</t>
  </si>
  <si>
    <t>㉑</t>
  </si>
  <si>
    <t>㉒</t>
  </si>
  <si>
    <t>㉓</t>
  </si>
  <si>
    <t>㉔</t>
  </si>
  <si>
    <t>㉕</t>
  </si>
  <si>
    <t>㉖</t>
  </si>
  <si>
    <t>㉗</t>
  </si>
  <si>
    <t>㉘</t>
  </si>
  <si>
    <t>㉙</t>
  </si>
  <si>
    <t>㉚</t>
  </si>
  <si>
    <t>1年目
他地区</t>
  </si>
  <si>
    <t>❶</t>
  </si>
  <si>
    <t>❷</t>
  </si>
  <si>
    <t>❸</t>
  </si>
  <si>
    <t>❹</t>
  </si>
  <si>
    <t>❺</t>
  </si>
  <si>
    <t>❻</t>
  </si>
  <si>
    <t>❼</t>
  </si>
  <si>
    <t>❽</t>
  </si>
  <si>
    <t>❾</t>
  </si>
  <si>
    <t>❿</t>
  </si>
  <si>
    <t>⓫</t>
  </si>
  <si>
    <t>⓬</t>
  </si>
  <si>
    <t>⓭</t>
  </si>
  <si>
    <t>⓮</t>
  </si>
  <si>
    <t>⓯</t>
  </si>
  <si>
    <t>⓰</t>
  </si>
  <si>
    <t>⓱</t>
  </si>
  <si>
    <t>⓲</t>
  </si>
  <si>
    <t>⓳</t>
  </si>
  <si>
    <t>⓴</t>
  </si>
  <si>
    <t>兵庫県小学生バレーボール連盟登録届</t>
  </si>
  <si>
    <t>チームID</t>
  </si>
  <si>
    <t>チーム名</t>
  </si>
  <si>
    <t>地区理事長承認</t>
  </si>
  <si>
    <t>携帯番号・アドレス</t>
  </si>
  <si>
    <t>受講番号</t>
  </si>
  <si>
    <t>指導者講習会</t>
  </si>
  <si>
    <t>日体協</t>
  </si>
  <si>
    <t>選手</t>
  </si>
  <si>
    <t>備考</t>
  </si>
  <si>
    <t>都道府県大会参加申込書</t>
  </si>
  <si>
    <t>バレーボール協会会長</t>
  </si>
  <si>
    <t>第</t>
  </si>
  <si>
    <t>回全日本バレーボール小学生大会に下記のとおり参加申込致します。</t>
  </si>
  <si>
    <t>プログラム用短縮名称
（７文字以内）</t>
  </si>
  <si>
    <t>チームＩＤ</t>
  </si>
  <si>
    <t>得点板用短縮名称
（３文字以内）</t>
  </si>
  <si>
    <t>ベンチスタッフ</t>
  </si>
  <si>
    <t>名　　前</t>
  </si>
  <si>
    <t>個人ＩＤ番号</t>
  </si>
  <si>
    <t>選　　　　　　　手</t>
  </si>
  <si>
    <t>確認</t>
  </si>
  <si>
    <t>競技</t>
  </si>
  <si>
    <t>No.</t>
  </si>
  <si>
    <t>読換後
背番号</t>
  </si>
  <si>
    <t>背番号
転記用</t>
  </si>
  <si>
    <t>空欄以外
表示順</t>
  </si>
  <si>
    <t>※　在籍年数１年目の他地区の選手の背番号は黒抜き数字（例：❷）</t>
  </si>
  <si>
    <t>大会　参加申込書</t>
  </si>
  <si>
    <t/>
  </si>
  <si>
    <t>※　他地区の選手は黒ぬき数字とすること。（例：❷）</t>
  </si>
  <si>
    <t>フリカナ</t>
  </si>
  <si>
    <t>緊 急 時 の　　連　絡　先　　　　　　　　　　　　　　　　　　　　　　　　　　</t>
  </si>
  <si>
    <t xml:space="preserve"> ０９０－</t>
  </si>
  <si>
    <t>s</t>
  </si>
  <si>
    <t>氏　　　　名</t>
  </si>
  <si>
    <t>学　年</t>
  </si>
  <si>
    <t>見 本 写 真 送 付 先</t>
  </si>
  <si>
    <t>ご　氏　名</t>
  </si>
  <si>
    <t>電 話 番 号</t>
  </si>
  <si>
    <t>ご　住　所</t>
  </si>
  <si>
    <t xml:space="preserve"> 〒</t>
  </si>
  <si>
    <t>※　本票は、上記大会写真用及び、サンプル送付以外での使用は致しません。</t>
  </si>
  <si>
    <t>※　参加申込用紙と一緒に提出をお願いします。</t>
  </si>
  <si>
    <t>番号</t>
  </si>
  <si>
    <t>名　前</t>
  </si>
  <si>
    <t>兵庫県小学生バレーボール連盟</t>
  </si>
  <si>
    <t>ラインアップシート（副審または記録員に提出）</t>
  </si>
  <si>
    <t>１　　　セット</t>
  </si>
  <si>
    <t>２　　　セット</t>
  </si>
  <si>
    <t>　　　　セット</t>
  </si>
  <si>
    <t>サービス順</t>
  </si>
  <si>
    <t>選手番号</t>
  </si>
  <si>
    <t>サイン</t>
  </si>
  <si>
    <t>エントリー変更届</t>
  </si>
  <si>
    <r>
      <rPr>
        <sz val="14"/>
        <rFont val="ＭＳ Ｐゴシック"/>
        <family val="3"/>
        <charset val="128"/>
      </rPr>
      <t>令和　　年　　月　　　日</t>
    </r>
    <r>
      <rPr>
        <sz val="11"/>
        <color theme="1"/>
        <rFont val="ＭＳ Ｐゴシック"/>
        <family val="3"/>
        <charset val="128"/>
        <scheme val="minor"/>
      </rPr>
      <t>　</t>
    </r>
  </si>
  <si>
    <t>記載者名</t>
  </si>
  <si>
    <t>旧</t>
  </si>
  <si>
    <t>新</t>
  </si>
  <si>
    <t>監　　　督</t>
  </si>
  <si>
    <t>個　人　Ｉ　Ｄ</t>
  </si>
  <si>
    <t>コ　ー　チ</t>
  </si>
  <si>
    <t>名　　　　前</t>
  </si>
  <si>
    <t>有資格者名</t>
  </si>
  <si>
    <t>受講者番号</t>
  </si>
  <si>
    <t>選　　　　　手</t>
  </si>
  <si>
    <t>背 　番 　号</t>
  </si>
  <si>
    <t>〔備考〕変更するチームスタッフ・選手のみ、記入してください。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</si>
</sst>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&quot;令和&quot;#&quot;年度&quot;"/>
    <numFmt numFmtId="180" formatCode="&quot;第&quot;#&quot;回&quot;"/>
    <numFmt numFmtId="181" formatCode="###\-####"/>
  </numFmts>
  <fonts count="67">
    <font>
      <sz val="11"/>
      <color theme="1"/>
      <name val="ＭＳ Ｐゴシック"/>
      <charset val="128"/>
      <scheme val="minor"/>
    </font>
    <font>
      <b/>
      <sz val="18"/>
      <name val="ＭＳ ゴシック"/>
      <charset val="128"/>
    </font>
    <font>
      <b/>
      <sz val="18"/>
      <name val="ＭＳ Ｐゴシック"/>
      <charset val="128"/>
    </font>
    <font>
      <sz val="9"/>
      <name val="ＭＳ ゴシック"/>
      <charset val="128"/>
    </font>
    <font>
      <sz val="12"/>
      <name val="ＭＳ Ｐゴシック"/>
      <charset val="128"/>
    </font>
    <font>
      <sz val="11"/>
      <name val="ＭＳ ゴシック"/>
      <charset val="128"/>
    </font>
    <font>
      <sz val="14"/>
      <name val="ＭＳ ゴシック"/>
      <charset val="128"/>
    </font>
    <font>
      <sz val="18"/>
      <name val="ＭＳ ゴシック"/>
      <charset val="128"/>
    </font>
    <font>
      <sz val="10"/>
      <name val="ＭＳ ゴシック"/>
      <charset val="128"/>
    </font>
    <font>
      <sz val="12"/>
      <name val="ＭＳ ゴシック"/>
      <charset val="128"/>
    </font>
    <font>
      <sz val="11"/>
      <name val="ＭＳ Ｐゴシック"/>
      <charset val="128"/>
    </font>
    <font>
      <sz val="7"/>
      <name val="ＭＳ ゴシック"/>
      <charset val="128"/>
    </font>
    <font>
      <sz val="14"/>
      <name val="ＭＳ Ｐゴシック"/>
      <charset val="128"/>
    </font>
    <font>
      <sz val="8"/>
      <name val="ＭＳ ゴシック"/>
      <charset val="128"/>
    </font>
    <font>
      <sz val="11"/>
      <name val="HG丸ｺﾞｼｯｸM-PRO"/>
      <charset val="128"/>
    </font>
    <font>
      <sz val="6"/>
      <name val="HG丸ｺﾞｼｯｸM-PRO"/>
      <charset val="128"/>
    </font>
    <font>
      <sz val="9"/>
      <name val="HG丸ｺﾞｼｯｸM-PRO"/>
      <charset val="128"/>
    </font>
    <font>
      <sz val="14"/>
      <name val="HG丸ｺﾞｼｯｸM-PRO"/>
      <charset val="128"/>
    </font>
    <font>
      <sz val="10"/>
      <name val="HG丸ｺﾞｼｯｸM-PRO"/>
      <charset val="128"/>
    </font>
    <font>
      <sz val="6"/>
      <name val="ＭＳ Ｐゴシック"/>
      <charset val="128"/>
    </font>
    <font>
      <sz val="9"/>
      <name val="ＭＳ Ｐゴシック"/>
      <charset val="128"/>
    </font>
    <font>
      <sz val="11"/>
      <name val="ＭＳ Ｐゴシック"/>
      <charset val="128"/>
      <scheme val="minor"/>
    </font>
    <font>
      <u/>
      <sz val="10.5"/>
      <name val="ＭＳ Ｐゴシック"/>
      <charset val="128"/>
      <scheme val="minor"/>
    </font>
    <font>
      <sz val="11"/>
      <name val="ＭＳ Ｐゴシック"/>
      <charset val="128"/>
      <scheme val="minor"/>
    </font>
    <font>
      <sz val="8"/>
      <name val="ＭＳ Ｐゴシック"/>
      <charset val="128"/>
      <scheme val="minor"/>
    </font>
    <font>
      <sz val="10"/>
      <name val="ＭＳ Ｐゴシック"/>
      <charset val="128"/>
      <scheme val="minor"/>
    </font>
    <font>
      <sz val="12"/>
      <color theme="1"/>
      <name val="ＭＳ Ｐゴシック"/>
      <charset val="128"/>
      <scheme val="minor"/>
    </font>
    <font>
      <sz val="8"/>
      <color theme="1"/>
      <name val="ＭＳ Ｐゴシック"/>
      <charset val="128"/>
      <scheme val="minor"/>
    </font>
    <font>
      <sz val="11"/>
      <color theme="1"/>
      <name val="ＭＳ Ｐゴシック"/>
      <charset val="128"/>
      <scheme val="minor"/>
    </font>
    <font>
      <sz val="18"/>
      <name val="ＭＳ Ｐゴシック"/>
      <charset val="128"/>
    </font>
    <font>
      <sz val="18"/>
      <color theme="1"/>
      <name val="ＭＳ Ｐゴシック"/>
      <charset val="128"/>
      <scheme val="minor"/>
    </font>
    <font>
      <sz val="16"/>
      <name val="ＭＳ ゴシック"/>
      <charset val="128"/>
    </font>
    <font>
      <sz val="14"/>
      <color theme="1"/>
      <name val="ＭＳ Ｐゴシック"/>
      <charset val="128"/>
      <scheme val="minor"/>
    </font>
    <font>
      <sz val="14"/>
      <color theme="1"/>
      <name val="ＭＳ Ｐゴシック"/>
      <charset val="128"/>
      <scheme val="minor"/>
    </font>
    <font>
      <sz val="16"/>
      <name val="ＭＳ Ｐゴシック"/>
      <charset val="128"/>
    </font>
    <font>
      <sz val="20"/>
      <name val="ＭＳ Ｐゴシック"/>
      <charset val="128"/>
    </font>
    <font>
      <sz val="20"/>
      <color theme="1"/>
      <name val="ＭＳ Ｐゴシック"/>
      <charset val="128"/>
      <scheme val="minor"/>
    </font>
    <font>
      <sz val="10"/>
      <name val="ＭＳ Ｐゴシック"/>
      <charset val="128"/>
    </font>
    <font>
      <sz val="11"/>
      <name val="ＭＳ Ｐゴシック"/>
      <charset val="128"/>
    </font>
    <font>
      <sz val="22"/>
      <color indexed="8"/>
      <name val="ＪＳＰ明朝"/>
      <charset val="128"/>
    </font>
    <font>
      <b/>
      <sz val="11"/>
      <color rgb="FFFF0000"/>
      <name val="ＭＳ Ｐゴシック"/>
      <family val="3"/>
      <charset val="128"/>
    </font>
    <font>
      <sz val="11"/>
      <color indexed="8"/>
      <name val="ＪＳＰ明朝"/>
      <charset val="128"/>
    </font>
    <font>
      <sz val="20"/>
      <color indexed="8"/>
      <name val="ＪＳＰ明朝"/>
      <charset val="128"/>
    </font>
    <font>
      <sz val="14"/>
      <color indexed="8"/>
      <name val="ＪＳＰ明朝"/>
      <charset val="128"/>
    </font>
    <font>
      <sz val="11"/>
      <color indexed="8"/>
      <name val="ＪＳ明朝"/>
      <charset val="128"/>
    </font>
    <font>
      <sz val="10"/>
      <color indexed="8"/>
      <name val="ＪＳ明朝"/>
      <charset val="128"/>
    </font>
    <font>
      <sz val="22"/>
      <color indexed="8"/>
      <name val="ＭＳ Ｐゴシック"/>
      <family val="3"/>
      <charset val="128"/>
    </font>
    <font>
      <sz val="9"/>
      <color indexed="8"/>
      <name val="ＪＳＰ明朝"/>
      <charset val="128"/>
    </font>
    <font>
      <sz val="11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17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 diagonalUp="1" diagonalDown="1">
      <left style="medium">
        <color auto="1"/>
      </left>
      <right/>
      <top style="medium">
        <color auto="1"/>
      </top>
      <bottom/>
      <diagonal style="medium">
        <color auto="1"/>
      </diagonal>
    </border>
    <border diagonalUp="1" diagonalDown="1">
      <left/>
      <right/>
      <top style="medium">
        <color auto="1"/>
      </top>
      <bottom/>
      <diagonal style="medium">
        <color auto="1"/>
      </diagonal>
    </border>
    <border diagonalUp="1" diagonalDown="1">
      <left/>
      <right style="medium">
        <color auto="1"/>
      </right>
      <top style="medium">
        <color auto="1"/>
      </top>
      <bottom/>
      <diagonal style="medium">
        <color auto="1"/>
      </diagonal>
    </border>
    <border diagonalUp="1" diagonalDown="1">
      <left style="medium">
        <color auto="1"/>
      </left>
      <right/>
      <top/>
      <bottom/>
      <diagonal style="medium">
        <color auto="1"/>
      </diagonal>
    </border>
    <border diagonalUp="1" diagonalDown="1">
      <left/>
      <right/>
      <top/>
      <bottom/>
      <diagonal style="medium">
        <color auto="1"/>
      </diagonal>
    </border>
    <border diagonalUp="1" diagonalDown="1">
      <left/>
      <right style="medium">
        <color auto="1"/>
      </right>
      <top/>
      <bottom/>
      <diagonal style="medium">
        <color auto="1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 diagonalUp="1" diagonalDown="1">
      <left style="medium">
        <color auto="1"/>
      </left>
      <right/>
      <top/>
      <bottom style="medium">
        <color auto="1"/>
      </bottom>
      <diagonal style="medium">
        <color auto="1"/>
      </diagonal>
    </border>
    <border diagonalUp="1" diagonalDown="1">
      <left/>
      <right/>
      <top/>
      <bottom style="medium">
        <color auto="1"/>
      </bottom>
      <diagonal style="medium">
        <color auto="1"/>
      </diagonal>
    </border>
    <border diagonalUp="1" diagonalDown="1">
      <left/>
      <right style="medium">
        <color auto="1"/>
      </right>
      <top/>
      <bottom style="medium">
        <color auto="1"/>
      </bottom>
      <diagonal style="medium">
        <color auto="1"/>
      </diagonal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  <border>
      <left/>
      <right/>
      <top/>
      <bottom style="dotted">
        <color auto="1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/>
      <top style="thin">
        <color auto="1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6">
    <xf numFmtId="0" fontId="0" fillId="0" borderId="0">
      <alignment vertical="center"/>
    </xf>
    <xf numFmtId="0" fontId="2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38" fontId="28" fillId="0" borderId="0" applyFont="0" applyFill="0" applyBorder="0" applyAlignment="0" applyProtection="0">
      <alignment vertical="center"/>
    </xf>
    <xf numFmtId="0" fontId="64" fillId="0" borderId="0"/>
    <xf numFmtId="0" fontId="10" fillId="0" borderId="0">
      <alignment vertical="center"/>
    </xf>
  </cellStyleXfs>
  <cellXfs count="88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/>
    <xf numFmtId="0" fontId="3" fillId="0" borderId="1" xfId="0" applyFont="1" applyBorder="1" applyAlignment="1"/>
    <xf numFmtId="0" fontId="8" fillId="0" borderId="0" xfId="0" applyFont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distributed" vertical="center"/>
    </xf>
    <xf numFmtId="0" fontId="9" fillId="0" borderId="6" xfId="0" applyFont="1" applyBorder="1" applyAlignment="1">
      <alignment horizontal="distributed" vertical="center"/>
    </xf>
    <xf numFmtId="0" fontId="9" fillId="0" borderId="5" xfId="0" applyFont="1" applyBorder="1">
      <alignment vertical="center"/>
    </xf>
    <xf numFmtId="0" fontId="9" fillId="0" borderId="4" xfId="0" applyFont="1" applyBorder="1" applyAlignment="1">
      <alignment horizontal="distributed" vertical="center"/>
    </xf>
    <xf numFmtId="0" fontId="6" fillId="0" borderId="8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4" xfId="0" applyFont="1" applyBorder="1">
      <alignment vertical="center"/>
    </xf>
    <xf numFmtId="0" fontId="8" fillId="0" borderId="8" xfId="0" applyFont="1" applyBorder="1">
      <alignment vertical="center"/>
    </xf>
    <xf numFmtId="0" fontId="9" fillId="0" borderId="10" xfId="0" applyFont="1" applyBorder="1" applyAlignment="1">
      <alignment horizontal="distributed" vertical="center"/>
    </xf>
    <xf numFmtId="0" fontId="9" fillId="0" borderId="1" xfId="0" applyFont="1" applyBorder="1">
      <alignment vertical="center"/>
    </xf>
    <xf numFmtId="0" fontId="9" fillId="0" borderId="8" xfId="0" applyFont="1" applyBorder="1" applyAlignment="1">
      <alignment horizontal="distributed" vertical="center"/>
    </xf>
    <xf numFmtId="0" fontId="4" fillId="0" borderId="5" xfId="0" applyFont="1" applyBorder="1" applyAlignment="1">
      <alignment horizontal="distributed" vertical="center"/>
    </xf>
    <xf numFmtId="0" fontId="4" fillId="0" borderId="6" xfId="0" applyFont="1" applyBorder="1" applyAlignment="1">
      <alignment horizontal="distributed" vertical="center"/>
    </xf>
    <xf numFmtId="0" fontId="4" fillId="0" borderId="5" xfId="0" applyFont="1" applyBorder="1">
      <alignment vertical="center"/>
    </xf>
    <xf numFmtId="0" fontId="4" fillId="0" borderId="4" xfId="0" applyFont="1" applyBorder="1" applyAlignment="1">
      <alignment horizontal="distributed" vertical="center"/>
    </xf>
    <xf numFmtId="0" fontId="8" fillId="0" borderId="11" xfId="0" applyFont="1" applyBorder="1">
      <alignment vertical="center"/>
    </xf>
    <xf numFmtId="0" fontId="4" fillId="0" borderId="12" xfId="0" applyFont="1" applyBorder="1" applyAlignment="1">
      <alignment horizontal="distributed" vertical="center"/>
    </xf>
    <xf numFmtId="0" fontId="4" fillId="0" borderId="0" xfId="0" applyFont="1">
      <alignment vertical="center"/>
    </xf>
    <xf numFmtId="0" fontId="4" fillId="0" borderId="11" xfId="0" applyFont="1" applyBorder="1" applyAlignment="1">
      <alignment horizontal="distributed" vertical="center"/>
    </xf>
    <xf numFmtId="0" fontId="8" fillId="0" borderId="15" xfId="0" applyFont="1" applyBorder="1">
      <alignment vertic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8" fillId="0" borderId="20" xfId="0" applyFont="1" applyBorder="1">
      <alignment vertical="center"/>
    </xf>
    <xf numFmtId="0" fontId="5" fillId="0" borderId="21" xfId="0" applyFont="1" applyBorder="1" applyAlignment="1">
      <alignment horizontal="distributed" vertical="top"/>
    </xf>
    <xf numFmtId="0" fontId="5" fillId="0" borderId="14" xfId="0" applyFont="1" applyBorder="1">
      <alignment vertical="center"/>
    </xf>
    <xf numFmtId="0" fontId="10" fillId="0" borderId="22" xfId="0" applyFont="1" applyBorder="1" applyAlignment="1">
      <alignment horizontal="center" vertical="center"/>
    </xf>
    <xf numFmtId="0" fontId="5" fillId="0" borderId="20" xfId="0" applyFont="1" applyBorder="1">
      <alignment vertical="center"/>
    </xf>
    <xf numFmtId="0" fontId="5" fillId="0" borderId="21" xfId="0" applyFont="1" applyBorder="1" applyAlignment="1">
      <alignment horizontal="distributed"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17" xfId="0" applyFont="1" applyBorder="1">
      <alignment vertical="center"/>
    </xf>
    <xf numFmtId="0" fontId="5" fillId="2" borderId="47" xfId="0" applyFont="1" applyFill="1" applyBorder="1" applyAlignment="1" applyProtection="1">
      <alignment horizontal="center" vertical="center" wrapText="1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0" fontId="0" fillId="0" borderId="49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/>
    <xf numFmtId="0" fontId="14" fillId="0" borderId="0" xfId="0" applyFont="1" applyAlignment="1"/>
    <xf numFmtId="0" fontId="14" fillId="0" borderId="58" xfId="0" applyFont="1" applyBorder="1" applyAlignment="1"/>
    <xf numFmtId="0" fontId="14" fillId="0" borderId="59" xfId="0" applyFont="1" applyBorder="1" applyAlignment="1"/>
    <xf numFmtId="0" fontId="14" fillId="0" borderId="60" xfId="0" applyFont="1" applyBorder="1" applyAlignment="1"/>
    <xf numFmtId="0" fontId="14" fillId="0" borderId="60" xfId="0" applyFont="1" applyBorder="1" applyAlignment="1">
      <alignment horizontal="right"/>
    </xf>
    <xf numFmtId="0" fontId="15" fillId="0" borderId="60" xfId="0" applyFont="1" applyBorder="1" applyAlignment="1">
      <alignment horizontal="left"/>
    </xf>
    <xf numFmtId="0" fontId="14" fillId="0" borderId="60" xfId="0" applyFont="1" applyBorder="1" applyAlignment="1">
      <alignment horizontal="center"/>
    </xf>
    <xf numFmtId="0" fontId="16" fillId="0" borderId="64" xfId="0" applyFont="1" applyBorder="1" applyAlignment="1">
      <alignment horizontal="center" vertical="center"/>
    </xf>
    <xf numFmtId="0" fontId="16" fillId="0" borderId="65" xfId="0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>
      <alignment horizontal="center" vertical="center"/>
    </xf>
    <xf numFmtId="0" fontId="17" fillId="0" borderId="66" xfId="0" applyFont="1" applyBorder="1" applyAlignment="1">
      <alignment horizontal="center" vertical="center"/>
    </xf>
    <xf numFmtId="0" fontId="14" fillId="0" borderId="67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>
      <alignment horizontal="left" vertical="top"/>
    </xf>
    <xf numFmtId="0" fontId="14" fillId="0" borderId="0" xfId="0" applyFont="1">
      <alignment vertical="center"/>
    </xf>
    <xf numFmtId="0" fontId="14" fillId="0" borderId="68" xfId="0" applyFont="1" applyBorder="1">
      <alignment vertical="center"/>
    </xf>
    <xf numFmtId="0" fontId="14" fillId="0" borderId="58" xfId="0" applyFont="1" applyBorder="1">
      <alignment vertical="center"/>
    </xf>
    <xf numFmtId="0" fontId="15" fillId="0" borderId="58" xfId="0" applyFont="1" applyBorder="1" applyAlignment="1">
      <alignment horizontal="right" vertical="center"/>
    </xf>
    <xf numFmtId="0" fontId="15" fillId="0" borderId="69" xfId="0" applyFont="1" applyBorder="1" applyAlignment="1">
      <alignment horizontal="right" vertical="center"/>
    </xf>
    <xf numFmtId="0" fontId="18" fillId="0" borderId="58" xfId="0" applyFont="1" applyBorder="1" applyAlignment="1">
      <alignment horizontal="right"/>
    </xf>
    <xf numFmtId="0" fontId="0" fillId="0" borderId="58" xfId="0" applyBorder="1" applyAlignment="1"/>
    <xf numFmtId="0" fontId="0" fillId="0" borderId="60" xfId="0" applyBorder="1" applyAlignment="1"/>
    <xf numFmtId="0" fontId="0" fillId="0" borderId="60" xfId="0" applyBorder="1" applyAlignment="1">
      <alignment horizontal="right"/>
    </xf>
    <xf numFmtId="0" fontId="19" fillId="0" borderId="60" xfId="0" applyFont="1" applyBorder="1" applyAlignment="1">
      <alignment horizontal="left"/>
    </xf>
    <xf numFmtId="0" fontId="0" fillId="0" borderId="60" xfId="0" applyBorder="1" applyAlignment="1">
      <alignment horizontal="center"/>
    </xf>
    <xf numFmtId="0" fontId="20" fillId="0" borderId="60" xfId="0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0" xfId="0" applyBorder="1" applyAlignment="1">
      <alignment horizontal="left" vertical="top"/>
    </xf>
    <xf numFmtId="0" fontId="19" fillId="0" borderId="69" xfId="0" applyFont="1" applyBorder="1" applyAlignment="1">
      <alignment horizontal="right" vertical="center"/>
    </xf>
    <xf numFmtId="0" fontId="0" fillId="0" borderId="58" xfId="0" applyBorder="1">
      <alignment vertical="center"/>
    </xf>
    <xf numFmtId="0" fontId="0" fillId="0" borderId="71" xfId="0" applyBorder="1">
      <alignment vertical="center"/>
    </xf>
    <xf numFmtId="49" fontId="0" fillId="0" borderId="72" xfId="0" applyNumberFormat="1" applyBorder="1">
      <alignment vertical="center"/>
    </xf>
    <xf numFmtId="0" fontId="0" fillId="0" borderId="72" xfId="0" applyBorder="1">
      <alignment vertical="center"/>
    </xf>
    <xf numFmtId="0" fontId="0" fillId="0" borderId="73" xfId="0" applyBorder="1">
      <alignment vertical="center"/>
    </xf>
    <xf numFmtId="0" fontId="0" fillId="0" borderId="74" xfId="0" applyBorder="1">
      <alignment vertical="center"/>
    </xf>
    <xf numFmtId="0" fontId="0" fillId="0" borderId="75" xfId="0" applyBorder="1">
      <alignment vertical="center"/>
    </xf>
    <xf numFmtId="0" fontId="22" fillId="0" borderId="2" xfId="0" applyFont="1" applyBorder="1" applyAlignment="1">
      <alignment vertical="center" shrinkToFit="1"/>
    </xf>
    <xf numFmtId="0" fontId="10" fillId="0" borderId="47" xfId="0" applyFont="1" applyBorder="1" applyAlignment="1">
      <alignment horizontal="center" vertical="center" shrinkToFit="1"/>
    </xf>
    <xf numFmtId="0" fontId="0" fillId="0" borderId="76" xfId="0" applyBorder="1">
      <alignment vertical="center"/>
    </xf>
    <xf numFmtId="0" fontId="23" fillId="0" borderId="42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center" vertical="center" wrapText="1"/>
    </xf>
    <xf numFmtId="49" fontId="24" fillId="0" borderId="64" xfId="0" applyNumberFormat="1" applyFont="1" applyBorder="1" applyAlignment="1">
      <alignment horizontal="center" vertical="center" shrinkToFit="1"/>
    </xf>
    <xf numFmtId="0" fontId="25" fillId="0" borderId="65" xfId="0" applyFont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26" fillId="0" borderId="65" xfId="0" applyFont="1" applyBorder="1" applyAlignment="1">
      <alignment horizontal="center" vertical="center" shrinkToFit="1"/>
    </xf>
    <xf numFmtId="0" fontId="0" fillId="0" borderId="66" xfId="0" applyBorder="1" applyAlignment="1">
      <alignment horizontal="center" vertical="center" shrinkToFit="1"/>
    </xf>
    <xf numFmtId="0" fontId="26" fillId="0" borderId="67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left" vertical="top" shrinkToFit="1"/>
    </xf>
    <xf numFmtId="0" fontId="0" fillId="0" borderId="77" xfId="0" applyBorder="1" applyAlignment="1">
      <alignment horizontal="center" vertical="center" shrinkToFit="1"/>
    </xf>
    <xf numFmtId="0" fontId="26" fillId="0" borderId="48" xfId="0" applyFont="1" applyBorder="1" applyAlignment="1">
      <alignment horizontal="center" vertical="center" shrinkToFit="1"/>
    </xf>
    <xf numFmtId="0" fontId="27" fillId="0" borderId="15" xfId="0" applyFont="1" applyBorder="1" applyAlignment="1">
      <alignment horizontal="left" vertical="top"/>
    </xf>
    <xf numFmtId="0" fontId="0" fillId="0" borderId="63" xfId="0" applyBorder="1">
      <alignment vertical="center"/>
    </xf>
    <xf numFmtId="0" fontId="24" fillId="0" borderId="75" xfId="0" applyFont="1" applyBorder="1" applyAlignment="1">
      <alignment horizontal="left" vertical="center" shrinkToFit="1"/>
    </xf>
    <xf numFmtId="0" fontId="28" fillId="0" borderId="8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 shrinkToFit="1"/>
    </xf>
    <xf numFmtId="0" fontId="27" fillId="0" borderId="78" xfId="0" applyFont="1" applyBorder="1" applyAlignment="1">
      <alignment horizontal="left" vertical="top"/>
    </xf>
    <xf numFmtId="0" fontId="0" fillId="0" borderId="79" xfId="0" applyBorder="1" applyAlignment="1">
      <alignment horizontal="center" vertical="center" shrinkToFit="1"/>
    </xf>
    <xf numFmtId="0" fontId="0" fillId="0" borderId="80" xfId="0" applyBorder="1">
      <alignment vertical="center"/>
    </xf>
    <xf numFmtId="49" fontId="0" fillId="0" borderId="81" xfId="0" applyNumberFormat="1" applyBorder="1">
      <alignment vertical="center"/>
    </xf>
    <xf numFmtId="49" fontId="0" fillId="0" borderId="81" xfId="0" applyNumberFormat="1" applyBorder="1" applyAlignment="1">
      <alignment vertical="center" shrinkToFit="1"/>
    </xf>
    <xf numFmtId="49" fontId="0" fillId="0" borderId="82" xfId="0" applyNumberFormat="1" applyBorder="1" applyAlignment="1">
      <alignment vertical="center" shrinkToFit="1"/>
    </xf>
    <xf numFmtId="0" fontId="0" fillId="0" borderId="76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22" fillId="0" borderId="2" xfId="0" applyFont="1" applyBorder="1" applyAlignment="1">
      <alignment horizontal="center" vertical="center" shrinkToFit="1"/>
    </xf>
    <xf numFmtId="49" fontId="4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12" fillId="0" borderId="0" xfId="0" applyNumberFormat="1" applyFont="1">
      <alignment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>
      <alignment vertical="center"/>
    </xf>
    <xf numFmtId="49" fontId="3" fillId="0" borderId="83" xfId="0" applyNumberFormat="1" applyFont="1" applyBorder="1">
      <alignment vertical="center"/>
    </xf>
    <xf numFmtId="49" fontId="9" fillId="0" borderId="84" xfId="0" applyNumberFormat="1" applyFont="1" applyBorder="1">
      <alignment vertical="center"/>
    </xf>
    <xf numFmtId="49" fontId="3" fillId="0" borderId="11" xfId="0" applyNumberFormat="1" applyFont="1" applyBorder="1">
      <alignment vertical="center"/>
    </xf>
    <xf numFmtId="49" fontId="9" fillId="0" borderId="0" xfId="0" applyNumberFormat="1" applyFont="1">
      <alignment vertical="center"/>
    </xf>
    <xf numFmtId="49" fontId="6" fillId="0" borderId="8" xfId="0" applyNumberFormat="1" applyFont="1" applyBorder="1" applyAlignment="1">
      <alignment horizontal="distributed"/>
    </xf>
    <xf numFmtId="49" fontId="0" fillId="0" borderId="10" xfId="0" applyNumberFormat="1" applyBorder="1" applyAlignment="1"/>
    <xf numFmtId="49" fontId="3" fillId="0" borderId="78" xfId="0" applyNumberFormat="1" applyFont="1" applyBorder="1">
      <alignment vertical="center"/>
    </xf>
    <xf numFmtId="49" fontId="0" fillId="0" borderId="24" xfId="0" applyNumberFormat="1" applyBorder="1" applyAlignment="1">
      <alignment horizontal="distributed" vertical="center" wrapText="1"/>
    </xf>
    <xf numFmtId="49" fontId="0" fillId="0" borderId="24" xfId="0" applyNumberFormat="1" applyBorder="1">
      <alignment vertical="center"/>
    </xf>
    <xf numFmtId="49" fontId="3" fillId="0" borderId="16" xfId="0" applyNumberFormat="1" applyFont="1" applyBorder="1">
      <alignment vertical="center"/>
    </xf>
    <xf numFmtId="49" fontId="31" fillId="0" borderId="16" xfId="0" applyNumberFormat="1" applyFont="1" applyBorder="1" applyAlignment="1">
      <alignment horizontal="center" vertical="center" wrapText="1"/>
    </xf>
    <xf numFmtId="49" fontId="1" fillId="0" borderId="70" xfId="0" applyNumberFormat="1" applyFont="1" applyBorder="1" applyAlignment="1">
      <alignment horizontal="distributed" vertical="center" wrapText="1"/>
    </xf>
    <xf numFmtId="49" fontId="9" fillId="0" borderId="2" xfId="0" applyNumberFormat="1" applyFont="1" applyBorder="1">
      <alignment vertical="center"/>
    </xf>
    <xf numFmtId="49" fontId="4" fillId="0" borderId="3" xfId="0" applyNumberFormat="1" applyFont="1" applyBorder="1">
      <alignment vertical="center"/>
    </xf>
    <xf numFmtId="49" fontId="3" fillId="0" borderId="31" xfId="0" applyNumberFormat="1" applyFont="1" applyBorder="1">
      <alignment vertical="center"/>
    </xf>
    <xf numFmtId="49" fontId="0" fillId="0" borderId="32" xfId="0" applyNumberFormat="1" applyBorder="1">
      <alignment vertical="center"/>
    </xf>
    <xf numFmtId="49" fontId="5" fillId="0" borderId="0" xfId="0" applyNumberFormat="1" applyFont="1" applyAlignment="1">
      <alignment vertical="center" wrapText="1"/>
    </xf>
    <xf numFmtId="49" fontId="5" fillId="0" borderId="33" xfId="0" applyNumberFormat="1" applyFont="1" applyBorder="1" applyAlignment="1">
      <alignment vertical="center" wrapText="1"/>
    </xf>
    <xf numFmtId="49" fontId="0" fillId="0" borderId="34" xfId="0" applyNumberFormat="1" applyBorder="1">
      <alignment vertical="center"/>
    </xf>
    <xf numFmtId="49" fontId="8" fillId="0" borderId="0" xfId="0" applyNumberFormat="1" applyFont="1">
      <alignment vertical="center"/>
    </xf>
    <xf numFmtId="49" fontId="0" fillId="0" borderId="78" xfId="0" applyNumberFormat="1" applyBorder="1">
      <alignment vertical="center"/>
    </xf>
    <xf numFmtId="49" fontId="9" fillId="0" borderId="24" xfId="0" applyNumberFormat="1" applyFont="1" applyBorder="1" applyAlignment="1">
      <alignment horizontal="distributed" vertical="center"/>
    </xf>
    <xf numFmtId="49" fontId="9" fillId="0" borderId="0" xfId="0" applyNumberFormat="1" applyFont="1" applyAlignment="1">
      <alignment horizontal="distributed" vertical="center"/>
    </xf>
    <xf numFmtId="49" fontId="8" fillId="0" borderId="31" xfId="0" applyNumberFormat="1" applyFont="1" applyBorder="1">
      <alignment vertical="center"/>
    </xf>
    <xf numFmtId="0" fontId="6" fillId="0" borderId="32" xfId="0" applyFont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/>
    </xf>
    <xf numFmtId="49" fontId="8" fillId="0" borderId="8" xfId="0" applyNumberFormat="1" applyFont="1" applyBorder="1">
      <alignment vertical="center"/>
    </xf>
    <xf numFmtId="49" fontId="8" fillId="0" borderId="78" xfId="0" applyNumberFormat="1" applyFont="1" applyBorder="1">
      <alignment vertical="center"/>
    </xf>
    <xf numFmtId="49" fontId="6" fillId="0" borderId="16" xfId="0" applyNumberFormat="1" applyFont="1" applyBorder="1" applyAlignment="1">
      <alignment vertical="top"/>
    </xf>
    <xf numFmtId="49" fontId="0" fillId="0" borderId="16" xfId="0" applyNumberFormat="1" applyBorder="1" applyAlignment="1">
      <alignment vertical="top"/>
    </xf>
    <xf numFmtId="49" fontId="6" fillId="0" borderId="21" xfId="0" applyNumberFormat="1" applyFont="1" applyBorder="1" applyAlignment="1">
      <alignment vertical="top"/>
    </xf>
    <xf numFmtId="49" fontId="0" fillId="0" borderId="21" xfId="0" applyNumberFormat="1" applyBorder="1" applyAlignment="1">
      <alignment vertical="top"/>
    </xf>
    <xf numFmtId="49" fontId="0" fillId="0" borderId="2" xfId="0" applyNumberFormat="1" applyBorder="1">
      <alignment vertical="center"/>
    </xf>
    <xf numFmtId="0" fontId="0" fillId="0" borderId="56" xfId="0" applyBorder="1">
      <alignment vertical="center"/>
    </xf>
    <xf numFmtId="49" fontId="0" fillId="0" borderId="11" xfId="0" applyNumberFormat="1" applyBorder="1">
      <alignment vertical="center"/>
    </xf>
    <xf numFmtId="0" fontId="0" fillId="0" borderId="52" xfId="0" applyBorder="1">
      <alignment vertical="center"/>
    </xf>
    <xf numFmtId="0" fontId="0" fillId="0" borderId="50" xfId="0" applyBorder="1" applyAlignment="1" applyProtection="1">
      <alignment vertical="center" shrinkToFit="1"/>
      <protection locked="0"/>
    </xf>
    <xf numFmtId="49" fontId="0" fillId="0" borderId="20" xfId="0" applyNumberForma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14" xfId="0" applyBorder="1">
      <alignment vertical="center"/>
    </xf>
    <xf numFmtId="0" fontId="12" fillId="0" borderId="0" xfId="0" applyFont="1">
      <alignment vertical="center"/>
    </xf>
    <xf numFmtId="49" fontId="4" fillId="0" borderId="24" xfId="0" applyNumberFormat="1" applyFont="1" applyBorder="1" applyAlignment="1"/>
    <xf numFmtId="49" fontId="2" fillId="0" borderId="70" xfId="0" applyNumberFormat="1" applyFont="1" applyBorder="1" applyAlignment="1">
      <alignment horizontal="distributed" vertical="center"/>
    </xf>
    <xf numFmtId="49" fontId="2" fillId="0" borderId="16" xfId="0" applyNumberFormat="1" applyFont="1" applyBorder="1" applyAlignment="1">
      <alignment horizontal="distributed" vertical="center"/>
    </xf>
    <xf numFmtId="49" fontId="0" fillId="0" borderId="0" xfId="0" applyNumberFormat="1" applyAlignment="1">
      <alignment horizontal="center" vertical="center"/>
    </xf>
    <xf numFmtId="49" fontId="4" fillId="0" borderId="56" xfId="0" applyNumberFormat="1" applyFont="1" applyBorder="1" applyAlignment="1">
      <alignment horizontal="center" vertical="center"/>
    </xf>
    <xf numFmtId="49" fontId="0" fillId="0" borderId="56" xfId="0" applyNumberFormat="1" applyBorder="1" applyAlignment="1">
      <alignment horizontal="center" vertical="center"/>
    </xf>
    <xf numFmtId="0" fontId="12" fillId="0" borderId="91" xfId="0" applyFont="1" applyBorder="1" applyAlignment="1">
      <alignment horizontal="center" vertical="center" shrinkToFit="1"/>
    </xf>
    <xf numFmtId="49" fontId="0" fillId="0" borderId="10" xfId="0" applyNumberFormat="1" applyBorder="1" applyAlignment="1">
      <alignment horizontal="center" vertical="center"/>
    </xf>
    <xf numFmtId="49" fontId="0" fillId="0" borderId="45" xfId="0" applyNumberFormat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49" fontId="0" fillId="0" borderId="49" xfId="0" applyNumberFormat="1" applyBorder="1">
      <alignment vertical="center"/>
    </xf>
    <xf numFmtId="49" fontId="0" fillId="0" borderId="92" xfId="0" applyNumberFormat="1" applyBorder="1">
      <alignment vertical="center"/>
    </xf>
    <xf numFmtId="49" fontId="5" fillId="0" borderId="0" xfId="0" applyNumberFormat="1" applyFont="1">
      <alignment vertical="center"/>
    </xf>
    <xf numFmtId="49" fontId="0" fillId="0" borderId="13" xfId="0" applyNumberFormat="1" applyBorder="1" applyAlignment="1">
      <alignment horizontal="center" vertical="center"/>
    </xf>
    <xf numFmtId="49" fontId="5" fillId="0" borderId="21" xfId="0" applyNumberFormat="1" applyFont="1" applyBorder="1">
      <alignment vertical="center"/>
    </xf>
    <xf numFmtId="49" fontId="0" fillId="0" borderId="21" xfId="0" applyNumberFormat="1" applyBorder="1">
      <alignment vertical="center"/>
    </xf>
    <xf numFmtId="49" fontId="10" fillId="0" borderId="16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top"/>
    </xf>
    <xf numFmtId="49" fontId="10" fillId="0" borderId="0" xfId="0" applyNumberFormat="1" applyFont="1" applyAlignment="1">
      <alignment horizontal="center" vertical="center"/>
    </xf>
    <xf numFmtId="0" fontId="0" fillId="0" borderId="34" xfId="0" applyBorder="1" applyAlignment="1" applyProtection="1">
      <alignment vertical="center" shrinkToFit="1"/>
      <protection locked="0"/>
    </xf>
    <xf numFmtId="49" fontId="0" fillId="0" borderId="0" xfId="0" applyNumberFormat="1" applyAlignment="1">
      <alignment vertical="center" shrinkToFit="1"/>
    </xf>
    <xf numFmtId="49" fontId="0" fillId="0" borderId="0" xfId="0" applyNumberFormat="1" applyAlignment="1"/>
    <xf numFmtId="49" fontId="0" fillId="0" borderId="79" xfId="0" applyNumberFormat="1" applyBorder="1" applyAlignment="1"/>
    <xf numFmtId="49" fontId="34" fillId="0" borderId="16" xfId="0" applyNumberFormat="1" applyFon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63" xfId="0" applyNumberFormat="1" applyBorder="1" applyAlignment="1">
      <alignment horizontal="center" vertical="center"/>
    </xf>
    <xf numFmtId="49" fontId="0" fillId="0" borderId="46" xfId="0" applyNumberFormat="1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49" fontId="0" fillId="0" borderId="93" xfId="0" applyNumberFormat="1" applyBorder="1" applyAlignment="1">
      <alignment horizontal="center" vertical="center"/>
    </xf>
    <xf numFmtId="49" fontId="5" fillId="0" borderId="16" xfId="0" applyNumberFormat="1" applyFont="1" applyBorder="1">
      <alignment vertical="center"/>
    </xf>
    <xf numFmtId="0" fontId="0" fillId="0" borderId="94" xfId="0" applyBorder="1" applyAlignment="1" applyProtection="1">
      <alignment vertical="center" shrinkToFit="1"/>
      <protection locked="0"/>
    </xf>
    <xf numFmtId="0" fontId="10" fillId="0" borderId="0" xfId="0" applyFont="1">
      <alignment vertical="center"/>
    </xf>
    <xf numFmtId="0" fontId="35" fillId="0" borderId="0" xfId="0" applyFont="1">
      <alignment vertical="center"/>
    </xf>
    <xf numFmtId="0" fontId="10" fillId="0" borderId="0" xfId="0" applyFont="1" applyAlignment="1">
      <alignment vertical="center" shrinkToFit="1"/>
    </xf>
    <xf numFmtId="0" fontId="34" fillId="0" borderId="0" xfId="0" applyFont="1" applyAlignment="1">
      <alignment horizontal="center" vertical="center"/>
    </xf>
    <xf numFmtId="0" fontId="10" fillId="0" borderId="91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64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10" fillId="0" borderId="96" xfId="0" applyFont="1" applyBorder="1" applyAlignment="1">
      <alignment horizontal="center" vertical="center" shrinkToFit="1"/>
    </xf>
    <xf numFmtId="0" fontId="10" fillId="0" borderId="97" xfId="0" applyFont="1" applyBorder="1" applyAlignment="1">
      <alignment horizontal="center" vertical="center" shrinkToFit="1"/>
    </xf>
    <xf numFmtId="0" fontId="12" fillId="0" borderId="99" xfId="0" applyFont="1" applyBorder="1" applyAlignment="1">
      <alignment horizontal="center" vertical="center" shrinkToFit="1"/>
    </xf>
    <xf numFmtId="0" fontId="10" fillId="0" borderId="99" xfId="0" applyFont="1" applyBorder="1" applyAlignment="1">
      <alignment horizontal="center" vertical="center" shrinkToFit="1"/>
    </xf>
    <xf numFmtId="0" fontId="10" fillId="0" borderId="100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102" xfId="0" applyFont="1" applyBorder="1" applyAlignment="1">
      <alignment horizontal="center" vertical="center" shrinkToFit="1"/>
    </xf>
    <xf numFmtId="0" fontId="10" fillId="0" borderId="103" xfId="0" applyFont="1" applyBorder="1" applyAlignment="1">
      <alignment horizontal="center" vertical="center" shrinkToFit="1"/>
    </xf>
    <xf numFmtId="0" fontId="12" fillId="0" borderId="103" xfId="0" applyFont="1" applyBorder="1" applyAlignment="1">
      <alignment horizontal="center" vertical="center" shrinkToFit="1"/>
    </xf>
    <xf numFmtId="0" fontId="10" fillId="0" borderId="104" xfId="0" applyFont="1" applyBorder="1" applyAlignment="1">
      <alignment horizontal="center" vertical="center" shrinkToFit="1"/>
    </xf>
    <xf numFmtId="0" fontId="12" fillId="0" borderId="104" xfId="0" applyFont="1" applyBorder="1" applyAlignment="1">
      <alignment horizontal="center" vertical="center" shrinkToFit="1"/>
    </xf>
    <xf numFmtId="0" fontId="39" fillId="0" borderId="0" xfId="0" applyFont="1">
      <alignment vertical="center"/>
    </xf>
    <xf numFmtId="0" fontId="40" fillId="3" borderId="108" xfId="0" applyFont="1" applyFill="1" applyBorder="1" applyAlignment="1">
      <alignment horizontal="center" vertical="center"/>
    </xf>
    <xf numFmtId="0" fontId="40" fillId="3" borderId="0" xfId="0" applyFont="1" applyFill="1" applyAlignment="1">
      <alignment horizontal="center" vertical="center"/>
    </xf>
    <xf numFmtId="0" fontId="40" fillId="3" borderId="109" xfId="0" applyFont="1" applyFill="1" applyBorder="1" applyAlignment="1">
      <alignment horizontal="center" vertical="center"/>
    </xf>
    <xf numFmtId="0" fontId="10" fillId="0" borderId="42" xfId="0" applyFont="1" applyBorder="1" applyAlignment="1">
      <alignment horizontal="center" vertical="center" shrinkToFit="1"/>
    </xf>
    <xf numFmtId="0" fontId="10" fillId="0" borderId="108" xfId="0" applyFont="1" applyBorder="1" applyAlignment="1">
      <alignment horizontal="center" vertical="center"/>
    </xf>
    <xf numFmtId="0" fontId="37" fillId="4" borderId="0" xfId="0" applyFont="1" applyFill="1" applyAlignment="1">
      <alignment horizontal="center" vertical="center" wrapText="1"/>
    </xf>
    <xf numFmtId="0" fontId="37" fillId="5" borderId="0" xfId="0" applyFont="1" applyFill="1" applyAlignment="1">
      <alignment horizontal="center" vertical="center" wrapText="1"/>
    </xf>
    <xf numFmtId="0" fontId="37" fillId="0" borderId="109" xfId="0" applyFont="1" applyBorder="1" applyAlignment="1">
      <alignment horizontal="center" vertical="center" wrapText="1"/>
    </xf>
    <xf numFmtId="0" fontId="4" fillId="0" borderId="51" xfId="0" applyFont="1" applyBorder="1" applyAlignment="1">
      <alignment vertical="center" shrinkToFit="1"/>
    </xf>
    <xf numFmtId="0" fontId="10" fillId="4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0" borderId="109" xfId="0" applyFont="1" applyBorder="1" applyAlignment="1">
      <alignment horizontal="center" vertical="center"/>
    </xf>
    <xf numFmtId="0" fontId="4" fillId="0" borderId="94" xfId="0" applyFont="1" applyBorder="1" applyAlignment="1">
      <alignment vertical="center" shrinkToFit="1"/>
    </xf>
    <xf numFmtId="0" fontId="4" fillId="0" borderId="79" xfId="0" applyFont="1" applyBorder="1" applyAlignment="1">
      <alignment vertical="center" shrinkToFit="1"/>
    </xf>
    <xf numFmtId="0" fontId="10" fillId="0" borderId="110" xfId="0" applyFont="1" applyBorder="1" applyAlignment="1">
      <alignment horizontal="center" vertical="center"/>
    </xf>
    <xf numFmtId="0" fontId="10" fillId="4" borderId="111" xfId="0" applyFont="1" applyFill="1" applyBorder="1" applyAlignment="1">
      <alignment horizontal="center" vertical="center"/>
    </xf>
    <xf numFmtId="0" fontId="10" fillId="5" borderId="111" xfId="0" applyFont="1" applyFill="1" applyBorder="1" applyAlignment="1">
      <alignment horizontal="center" vertical="center"/>
    </xf>
    <xf numFmtId="0" fontId="10" fillId="0" borderId="112" xfId="0" applyFont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4" fillId="0" borderId="93" xfId="0" applyFont="1" applyBorder="1" applyAlignment="1">
      <alignment vertical="center" shrinkToFit="1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3" fillId="0" borderId="0" xfId="0" applyFont="1" applyAlignment="1">
      <alignment horizontal="right" vertical="center"/>
    </xf>
    <xf numFmtId="0" fontId="43" fillId="0" borderId="0" xfId="0" applyFont="1" applyAlignment="1">
      <alignment horizontal="center" vertical="center"/>
    </xf>
    <xf numFmtId="0" fontId="44" fillId="0" borderId="0" xfId="0" applyFont="1">
      <alignment vertical="center"/>
    </xf>
    <xf numFmtId="0" fontId="41" fillId="0" borderId="21" xfId="0" applyFont="1" applyBorder="1">
      <alignment vertical="center"/>
    </xf>
    <xf numFmtId="0" fontId="10" fillId="0" borderId="66" xfId="0" applyFont="1" applyBorder="1" applyAlignment="1">
      <alignment horizontal="center" vertical="center" shrinkToFit="1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0" fontId="47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40" fillId="0" borderId="108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8" fillId="0" borderId="109" xfId="0" applyFont="1" applyBorder="1" applyAlignment="1">
      <alignment horizontal="center" vertical="center"/>
    </xf>
    <xf numFmtId="0" fontId="40" fillId="0" borderId="109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114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0" borderId="18" xfId="0" applyBorder="1" applyAlignment="1">
      <alignment horizontal="center" vertical="center" shrinkToFit="1"/>
    </xf>
    <xf numFmtId="0" fontId="0" fillId="0" borderId="91" xfId="0" applyBorder="1" applyAlignment="1">
      <alignment horizontal="center" vertical="center" shrinkToFit="1"/>
    </xf>
    <xf numFmtId="0" fontId="0" fillId="0" borderId="91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0" fontId="0" fillId="0" borderId="95" xfId="0" applyBorder="1" applyAlignment="1">
      <alignment horizontal="center" vertical="center"/>
    </xf>
    <xf numFmtId="0" fontId="0" fillId="0" borderId="18" xfId="0" applyBorder="1" applyAlignment="1">
      <alignment horizontal="distributed" vertical="center"/>
    </xf>
    <xf numFmtId="0" fontId="0" fillId="0" borderId="7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16" xfId="0" applyBorder="1" applyAlignment="1">
      <alignment horizontal="center" vertical="center"/>
    </xf>
    <xf numFmtId="0" fontId="0" fillId="0" borderId="117" xfId="0" applyBorder="1" applyAlignment="1">
      <alignment horizontal="center" vertical="center" shrinkToFit="1"/>
    </xf>
    <xf numFmtId="0" fontId="0" fillId="0" borderId="64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23" xfId="0" applyBorder="1" applyAlignment="1">
      <alignment horizontal="center" vertical="center" shrinkToFit="1"/>
    </xf>
    <xf numFmtId="0" fontId="0" fillId="0" borderId="116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6" borderId="22" xfId="0" applyFill="1" applyBorder="1" applyAlignment="1" applyProtection="1">
      <alignment horizontal="center" vertical="center"/>
      <protection locked="0"/>
    </xf>
    <xf numFmtId="0" fontId="0" fillId="2" borderId="91" xfId="0" applyFill="1" applyBorder="1" applyAlignment="1" applyProtection="1">
      <alignment horizontal="center" vertical="center"/>
      <protection locked="0"/>
    </xf>
    <xf numFmtId="0" fontId="0" fillId="6" borderId="91" xfId="0" applyFill="1" applyBorder="1" applyAlignment="1" applyProtection="1">
      <alignment horizontal="center" vertical="center" shrinkToFit="1"/>
      <protection locked="0"/>
    </xf>
    <xf numFmtId="0" fontId="0" fillId="6" borderId="22" xfId="0" applyFill="1" applyBorder="1" applyAlignment="1" applyProtection="1">
      <alignment horizontal="center" vertical="center" shrinkToFit="1"/>
      <protection locked="0"/>
    </xf>
    <xf numFmtId="0" fontId="0" fillId="0" borderId="15" xfId="0" applyBorder="1">
      <alignment vertical="center"/>
    </xf>
    <xf numFmtId="0" fontId="0" fillId="0" borderId="11" xfId="0" applyBorder="1">
      <alignment vertical="center"/>
    </xf>
    <xf numFmtId="0" fontId="0" fillId="2" borderId="91" xfId="0" applyFill="1" applyBorder="1">
      <alignment vertical="center"/>
    </xf>
    <xf numFmtId="0" fontId="0" fillId="6" borderId="91" xfId="0" applyFill="1" applyBorder="1">
      <alignment vertical="center"/>
    </xf>
    <xf numFmtId="0" fontId="0" fillId="7" borderId="91" xfId="0" applyFill="1" applyBorder="1">
      <alignment vertical="center"/>
    </xf>
    <xf numFmtId="0" fontId="0" fillId="5" borderId="91" xfId="0" applyFill="1" applyBorder="1">
      <alignment vertical="center"/>
    </xf>
    <xf numFmtId="0" fontId="0" fillId="0" borderId="0" xfId="0" applyAlignment="1">
      <alignment vertical="center" wrapText="1"/>
    </xf>
    <xf numFmtId="0" fontId="0" fillId="0" borderId="20" xfId="0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6" borderId="91" xfId="0" applyFill="1" applyBorder="1" applyAlignment="1" applyProtection="1">
      <alignment horizontal="center" vertical="center"/>
      <protection locked="0"/>
    </xf>
    <xf numFmtId="0" fontId="0" fillId="7" borderId="91" xfId="0" applyFill="1" applyBorder="1" applyAlignment="1" applyProtection="1">
      <alignment horizontal="center" vertical="center"/>
      <protection locked="0"/>
    </xf>
    <xf numFmtId="0" fontId="0" fillId="7" borderId="22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 shrinkToFit="1"/>
    </xf>
    <xf numFmtId="0" fontId="0" fillId="0" borderId="46" xfId="0" applyBorder="1" applyAlignment="1">
      <alignment vertical="center" shrinkToFit="1"/>
    </xf>
    <xf numFmtId="0" fontId="4" fillId="0" borderId="46" xfId="0" applyFont="1" applyBorder="1" applyAlignment="1">
      <alignment vertical="center" shrinkToFit="1"/>
    </xf>
    <xf numFmtId="0" fontId="0" fillId="0" borderId="46" xfId="0" applyBorder="1">
      <alignment vertical="center"/>
    </xf>
    <xf numFmtId="0" fontId="0" fillId="6" borderId="18" xfId="0" applyFill="1" applyBorder="1" applyAlignment="1" applyProtection="1">
      <alignment vertical="center" shrinkToFit="1"/>
      <protection locked="0"/>
    </xf>
    <xf numFmtId="0" fontId="0" fillId="6" borderId="47" xfId="0" applyFill="1" applyBorder="1" applyAlignment="1" applyProtection="1">
      <alignment vertical="center" shrinkToFit="1"/>
      <protection locked="0"/>
    </xf>
    <xf numFmtId="0" fontId="0" fillId="6" borderId="91" xfId="0" applyFill="1" applyBorder="1" applyAlignment="1" applyProtection="1">
      <alignment vertical="center" shrinkToFit="1"/>
      <protection locked="0"/>
    </xf>
    <xf numFmtId="0" fontId="0" fillId="6" borderId="65" xfId="0" applyFill="1" applyBorder="1" applyAlignment="1" applyProtection="1">
      <alignment vertical="center" shrinkToFit="1"/>
      <protection locked="0"/>
    </xf>
    <xf numFmtId="0" fontId="0" fillId="6" borderId="22" xfId="0" applyFill="1" applyBorder="1" applyAlignment="1" applyProtection="1">
      <alignment vertical="center" shrinkToFit="1"/>
      <protection locked="0"/>
    </xf>
    <xf numFmtId="0" fontId="0" fillId="6" borderId="48" xfId="0" applyFill="1" applyBorder="1" applyAlignment="1" applyProtection="1">
      <alignment vertical="center" shrinkToFit="1"/>
      <protection locked="0"/>
    </xf>
    <xf numFmtId="0" fontId="54" fillId="0" borderId="0" xfId="0" applyFont="1" applyAlignment="1">
      <alignment vertical="center" shrinkToFit="1"/>
    </xf>
    <xf numFmtId="0" fontId="0" fillId="6" borderId="65" xfId="0" applyFill="1" applyBorder="1" applyAlignment="1" applyProtection="1">
      <alignment horizontal="center" vertical="center"/>
      <protection locked="0"/>
    </xf>
    <xf numFmtId="0" fontId="23" fillId="0" borderId="0" xfId="0" applyFont="1">
      <alignment vertical="center"/>
    </xf>
    <xf numFmtId="0" fontId="55" fillId="5" borderId="91" xfId="0" applyFont="1" applyFill="1" applyBorder="1" applyAlignment="1" applyProtection="1">
      <alignment horizontal="center" vertical="center"/>
      <protection locked="0"/>
    </xf>
    <xf numFmtId="0" fontId="0" fillId="5" borderId="91" xfId="0" applyFill="1" applyBorder="1" applyAlignment="1" applyProtection="1">
      <alignment horizontal="center" vertical="center"/>
      <protection locked="0"/>
    </xf>
    <xf numFmtId="0" fontId="0" fillId="5" borderId="65" xfId="0" applyFill="1" applyBorder="1" applyAlignment="1" applyProtection="1">
      <alignment horizontal="center" vertical="center"/>
      <protection locked="0"/>
    </xf>
    <xf numFmtId="0" fontId="55" fillId="5" borderId="65" xfId="0" applyFont="1" applyFill="1" applyBorder="1" applyAlignment="1" applyProtection="1">
      <alignment horizontal="center" vertical="center"/>
      <protection locked="0"/>
    </xf>
    <xf numFmtId="0" fontId="56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5" borderId="22" xfId="0" applyFill="1" applyBorder="1" applyAlignment="1" applyProtection="1">
      <alignment horizontal="center" vertical="center"/>
      <protection locked="0"/>
    </xf>
    <xf numFmtId="0" fontId="0" fillId="5" borderId="48" xfId="0" applyFill="1" applyBorder="1" applyAlignment="1" applyProtection="1">
      <alignment horizontal="center" vertical="center"/>
      <protection locked="0"/>
    </xf>
    <xf numFmtId="0" fontId="58" fillId="0" borderId="125" xfId="0" applyFont="1" applyBorder="1" applyAlignment="1">
      <alignment horizontal="center" vertical="center" shrinkToFit="1"/>
    </xf>
    <xf numFmtId="0" fontId="58" fillId="0" borderId="126" xfId="0" applyFont="1" applyBorder="1" applyAlignment="1">
      <alignment horizontal="center" vertical="center" shrinkToFit="1"/>
    </xf>
    <xf numFmtId="0" fontId="58" fillId="0" borderId="127" xfId="0" applyFont="1" applyBorder="1" applyAlignment="1">
      <alignment horizontal="center" vertical="center" shrinkToFit="1"/>
    </xf>
    <xf numFmtId="0" fontId="58" fillId="0" borderId="128" xfId="0" applyFont="1" applyBorder="1" applyAlignment="1">
      <alignment horizontal="center" vertical="center" shrinkToFit="1"/>
    </xf>
    <xf numFmtId="0" fontId="58" fillId="0" borderId="129" xfId="0" applyFont="1" applyBorder="1" applyAlignment="1">
      <alignment horizontal="center" vertical="center" shrinkToFit="1"/>
    </xf>
    <xf numFmtId="0" fontId="58" fillId="0" borderId="130" xfId="0" applyFont="1" applyBorder="1" applyAlignment="1">
      <alignment horizontal="center" vertical="center" shrinkToFit="1"/>
    </xf>
    <xf numFmtId="0" fontId="54" fillId="0" borderId="133" xfId="0" applyFont="1" applyBorder="1" applyAlignment="1">
      <alignment horizontal="center" vertical="center" shrinkToFit="1"/>
    </xf>
    <xf numFmtId="0" fontId="54" fillId="0" borderId="0" xfId="0" applyFont="1" applyAlignment="1">
      <alignment horizontal="center" vertical="center" shrinkToFit="1"/>
    </xf>
    <xf numFmtId="0" fontId="54" fillId="0" borderId="134" xfId="0" applyFont="1" applyBorder="1" applyAlignment="1">
      <alignment horizontal="center" vertical="center" shrinkToFit="1"/>
    </xf>
    <xf numFmtId="0" fontId="0" fillId="4" borderId="135" xfId="0" applyFill="1" applyBorder="1" applyAlignment="1">
      <alignment horizontal="center" vertical="center" shrinkToFit="1"/>
    </xf>
    <xf numFmtId="0" fontId="0" fillId="4" borderId="91" xfId="0" applyFill="1" applyBorder="1" applyAlignment="1">
      <alignment horizontal="center" vertical="center" shrinkToFit="1"/>
    </xf>
    <xf numFmtId="0" fontId="0" fillId="4" borderId="50" xfId="0" applyFill="1" applyBorder="1" applyAlignment="1">
      <alignment horizontal="center" vertical="center" shrinkToFit="1"/>
    </xf>
    <xf numFmtId="0" fontId="0" fillId="4" borderId="136" xfId="0" applyFill="1" applyBorder="1" applyAlignment="1">
      <alignment horizontal="center" vertical="center" shrinkToFit="1"/>
    </xf>
    <xf numFmtId="0" fontId="54" fillId="0" borderId="0" xfId="0" applyFont="1">
      <alignment vertical="center"/>
    </xf>
    <xf numFmtId="0" fontId="0" fillId="0" borderId="135" xfId="0" applyBorder="1" applyAlignment="1">
      <alignment horizontal="center" vertical="center" shrinkToFit="1"/>
    </xf>
    <xf numFmtId="0" fontId="0" fillId="0" borderId="136" xfId="0" applyBorder="1" applyAlignment="1">
      <alignment horizontal="center" vertical="center" shrinkToFit="1"/>
    </xf>
    <xf numFmtId="0" fontId="0" fillId="4" borderId="135" xfId="0" applyFill="1" applyBorder="1" applyAlignment="1">
      <alignment horizontal="center" vertical="center"/>
    </xf>
    <xf numFmtId="0" fontId="0" fillId="4" borderId="91" xfId="0" applyFill="1" applyBorder="1" applyAlignment="1">
      <alignment horizontal="center" vertical="center"/>
    </xf>
    <xf numFmtId="0" fontId="0" fillId="4" borderId="50" xfId="0" applyFill="1" applyBorder="1" applyAlignment="1">
      <alignment horizontal="center" vertical="center"/>
    </xf>
    <xf numFmtId="0" fontId="0" fillId="4" borderId="136" xfId="0" applyFill="1" applyBorder="1" applyAlignment="1">
      <alignment horizontal="center" vertical="center"/>
    </xf>
    <xf numFmtId="0" fontId="0" fillId="4" borderId="137" xfId="0" applyFill="1" applyBorder="1" applyAlignment="1">
      <alignment horizontal="center" vertical="center"/>
    </xf>
    <xf numFmtId="0" fontId="0" fillId="4" borderId="138" xfId="0" applyFill="1" applyBorder="1" applyAlignment="1">
      <alignment horizontal="center" vertical="center"/>
    </xf>
    <xf numFmtId="0" fontId="0" fillId="4" borderId="139" xfId="0" applyFill="1" applyBorder="1" applyAlignment="1">
      <alignment horizontal="center" vertical="center"/>
    </xf>
    <xf numFmtId="0" fontId="0" fillId="4" borderId="140" xfId="0" applyFill="1" applyBorder="1" applyAlignment="1">
      <alignment horizontal="center" vertical="center"/>
    </xf>
    <xf numFmtId="0" fontId="0" fillId="0" borderId="146" xfId="0" applyBorder="1" applyAlignment="1">
      <alignment horizontal="center" vertical="center" shrinkToFit="1"/>
    </xf>
    <xf numFmtId="0" fontId="0" fillId="0" borderId="147" xfId="0" applyBorder="1" applyAlignment="1">
      <alignment horizontal="center" vertical="center" shrinkToFit="1"/>
    </xf>
    <xf numFmtId="0" fontId="0" fillId="0" borderId="151" xfId="0" applyBorder="1" applyAlignment="1">
      <alignment horizontal="center" vertical="center" shrinkToFit="1"/>
    </xf>
    <xf numFmtId="0" fontId="0" fillId="0" borderId="153" xfId="0" applyBorder="1" applyAlignment="1">
      <alignment horizontal="center" vertical="center"/>
    </xf>
    <xf numFmtId="0" fontId="0" fillId="0" borderId="154" xfId="0" applyBorder="1" applyAlignment="1">
      <alignment vertical="center" shrinkToFit="1"/>
    </xf>
    <xf numFmtId="0" fontId="0" fillId="2" borderId="147" xfId="0" applyFill="1" applyBorder="1" applyAlignment="1" applyProtection="1">
      <alignment horizontal="center" vertical="center" shrinkToFit="1"/>
      <protection locked="0"/>
    </xf>
    <xf numFmtId="0" fontId="0" fillId="2" borderId="151" xfId="0" applyFill="1" applyBorder="1" applyAlignment="1" applyProtection="1">
      <alignment horizontal="center" vertical="center" shrinkToFit="1"/>
      <protection locked="0"/>
    </xf>
    <xf numFmtId="0" fontId="0" fillId="5" borderId="131" xfId="0" applyFill="1" applyBorder="1">
      <alignment vertical="center"/>
    </xf>
    <xf numFmtId="0" fontId="0" fillId="5" borderId="161" xfId="0" applyFill="1" applyBorder="1" applyAlignment="1">
      <alignment horizontal="center" vertical="center" shrinkToFit="1"/>
    </xf>
    <xf numFmtId="0" fontId="59" fillId="4" borderId="135" xfId="0" applyFont="1" applyFill="1" applyBorder="1" applyAlignment="1">
      <alignment horizontal="center" vertical="center"/>
    </xf>
    <xf numFmtId="0" fontId="60" fillId="5" borderId="135" xfId="0" applyFont="1" applyFill="1" applyBorder="1" applyAlignment="1">
      <alignment horizontal="center" vertical="center" wrapText="1"/>
    </xf>
    <xf numFmtId="0" fontId="0" fillId="5" borderId="132" xfId="0" applyFill="1" applyBorder="1">
      <alignment vertical="center"/>
    </xf>
    <xf numFmtId="0" fontId="0" fillId="5" borderId="141" xfId="0" applyFill="1" applyBorder="1">
      <alignment vertical="center"/>
    </xf>
    <xf numFmtId="0" fontId="0" fillId="5" borderId="162" xfId="0" applyFill="1" applyBorder="1" applyAlignment="1">
      <alignment horizontal="center" vertical="center"/>
    </xf>
    <xf numFmtId="0" fontId="0" fillId="5" borderId="136" xfId="0" applyFill="1" applyBorder="1" applyAlignment="1">
      <alignment horizontal="center" vertical="center"/>
    </xf>
    <xf numFmtId="0" fontId="32" fillId="0" borderId="0" xfId="0" applyFont="1">
      <alignment vertical="center"/>
    </xf>
    <xf numFmtId="0" fontId="62" fillId="0" borderId="0" xfId="0" applyFont="1">
      <alignment vertical="center"/>
    </xf>
    <xf numFmtId="0" fontId="32" fillId="0" borderId="163" xfId="0" applyFont="1" applyBorder="1">
      <alignment vertical="center"/>
    </xf>
    <xf numFmtId="0" fontId="32" fillId="0" borderId="164" xfId="0" applyFont="1" applyBorder="1">
      <alignment vertical="center"/>
    </xf>
    <xf numFmtId="0" fontId="32" fillId="0" borderId="165" xfId="0" applyFont="1" applyBorder="1">
      <alignment vertical="center"/>
    </xf>
    <xf numFmtId="0" fontId="33" fillId="2" borderId="0" xfId="0" applyFont="1" applyFill="1" applyAlignment="1">
      <alignment horizontal="center" vertical="center"/>
    </xf>
    <xf numFmtId="0" fontId="32" fillId="0" borderId="0" xfId="0" applyFont="1" applyAlignment="1">
      <alignment vertical="center" wrapText="1"/>
    </xf>
    <xf numFmtId="0" fontId="33" fillId="7" borderId="0" xfId="0" applyFont="1" applyFill="1">
      <alignment vertical="center"/>
    </xf>
    <xf numFmtId="0" fontId="32" fillId="0" borderId="166" xfId="0" applyFont="1" applyBorder="1">
      <alignment vertical="center"/>
    </xf>
    <xf numFmtId="0" fontId="32" fillId="0" borderId="167" xfId="0" applyFont="1" applyBorder="1">
      <alignment vertical="center"/>
    </xf>
    <xf numFmtId="0" fontId="32" fillId="0" borderId="0" xfId="0" applyFont="1" applyAlignment="1">
      <alignment vertical="center" shrinkToFit="1"/>
    </xf>
    <xf numFmtId="0" fontId="32" fillId="8" borderId="0" xfId="0" applyFont="1" applyFill="1">
      <alignment vertical="center"/>
    </xf>
    <xf numFmtId="0" fontId="32" fillId="3" borderId="0" xfId="0" applyFont="1" applyFill="1">
      <alignment vertical="center"/>
    </xf>
    <xf numFmtId="0" fontId="32" fillId="2" borderId="0" xfId="0" applyFont="1" applyFill="1">
      <alignment vertical="center"/>
    </xf>
    <xf numFmtId="0" fontId="32" fillId="0" borderId="168" xfId="0" applyFont="1" applyBorder="1">
      <alignment vertical="center"/>
    </xf>
    <xf numFmtId="0" fontId="32" fillId="0" borderId="169" xfId="0" applyFont="1" applyBorder="1">
      <alignment vertical="center"/>
    </xf>
    <xf numFmtId="0" fontId="32" fillId="0" borderId="170" xfId="0" applyFont="1" applyBorder="1">
      <alignment vertical="center"/>
    </xf>
    <xf numFmtId="0" fontId="49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3" fillId="0" borderId="0" xfId="0" applyFont="1" applyAlignment="1">
      <alignment vertical="center" shrinkToFit="1"/>
    </xf>
    <xf numFmtId="0" fontId="32" fillId="0" borderId="0" xfId="0" applyFont="1">
      <alignment vertical="center"/>
    </xf>
    <xf numFmtId="0" fontId="33" fillId="6" borderId="0" xfId="0" applyFont="1" applyFill="1" applyAlignment="1">
      <alignment horizontal="center" vertical="center"/>
    </xf>
    <xf numFmtId="0" fontId="33" fillId="5" borderId="0" xfId="0" applyFont="1" applyFill="1" applyAlignment="1">
      <alignment horizontal="center" vertical="center"/>
    </xf>
    <xf numFmtId="0" fontId="32" fillId="0" borderId="0" xfId="0" applyFont="1" applyAlignment="1">
      <alignment vertical="center" wrapText="1"/>
    </xf>
    <xf numFmtId="0" fontId="32" fillId="0" borderId="169" xfId="0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52" fillId="0" borderId="0" xfId="0" applyFont="1">
      <alignment vertical="center"/>
    </xf>
    <xf numFmtId="0" fontId="52" fillId="0" borderId="16" xfId="0" applyFont="1" applyBorder="1" applyAlignment="1">
      <alignment vertical="center" shrinkToFit="1"/>
    </xf>
    <xf numFmtId="0" fontId="52" fillId="0" borderId="63" xfId="0" applyFont="1" applyBorder="1" applyAlignment="1">
      <alignment vertical="center" shrinkToFit="1"/>
    </xf>
    <xf numFmtId="0" fontId="0" fillId="0" borderId="61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2" borderId="115" xfId="0" applyFill="1" applyBorder="1" applyAlignment="1" applyProtection="1">
      <alignment horizontal="center" vertical="center"/>
      <protection locked="0"/>
    </xf>
    <xf numFmtId="0" fontId="0" fillId="2" borderId="62" xfId="0" applyFill="1" applyBorder="1" applyAlignment="1" applyProtection="1">
      <alignment horizontal="center" vertical="center"/>
      <protection locked="0"/>
    </xf>
    <xf numFmtId="0" fontId="52" fillId="0" borderId="0" xfId="0" applyFont="1" applyAlignment="1">
      <alignment vertical="center" shrinkToFit="1"/>
    </xf>
    <xf numFmtId="0" fontId="52" fillId="0" borderId="46" xfId="0" applyFont="1" applyBorder="1" applyAlignment="1">
      <alignment vertical="center" shrinkToFit="1"/>
    </xf>
    <xf numFmtId="0" fontId="0" fillId="0" borderId="113" xfId="0" applyBorder="1" applyAlignment="1">
      <alignment horizontal="center" vertical="center"/>
    </xf>
    <xf numFmtId="0" fontId="0" fillId="0" borderId="114" xfId="0" applyBorder="1" applyAlignment="1">
      <alignment horizontal="center" vertical="center"/>
    </xf>
    <xf numFmtId="0" fontId="0" fillId="2" borderId="114" xfId="0" applyFill="1" applyBorder="1" applyAlignment="1" applyProtection="1">
      <alignment horizontal="center" vertical="center"/>
      <protection locked="0"/>
    </xf>
    <xf numFmtId="0" fontId="0" fillId="2" borderId="118" xfId="0" applyFill="1" applyBorder="1" applyAlignment="1" applyProtection="1">
      <alignment horizontal="center" vertical="center"/>
      <protection locked="0"/>
    </xf>
    <xf numFmtId="0" fontId="0" fillId="0" borderId="9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47" xfId="0" applyFill="1" applyBorder="1" applyAlignment="1" applyProtection="1">
      <alignment horizontal="center" vertical="center"/>
      <protection locked="0"/>
    </xf>
    <xf numFmtId="0" fontId="0" fillId="0" borderId="77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48" xfId="0" applyFill="1" applyBorder="1" applyAlignment="1" applyProtection="1">
      <alignment horizontal="center" vertical="center"/>
      <protection locked="0"/>
    </xf>
    <xf numFmtId="0" fontId="0" fillId="0" borderId="95" xfId="0" applyBorder="1" applyAlignment="1">
      <alignment horizontal="distributed" vertical="center"/>
    </xf>
    <xf numFmtId="0" fontId="0" fillId="0" borderId="18" xfId="0" applyBorder="1" applyAlignment="1">
      <alignment horizontal="distributed" vertical="center"/>
    </xf>
    <xf numFmtId="0" fontId="0" fillId="0" borderId="18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6" borderId="77" xfId="0" applyFill="1" applyBorder="1" applyAlignment="1" applyProtection="1">
      <alignment horizontal="center" vertical="center"/>
      <protection locked="0"/>
    </xf>
    <xf numFmtId="0" fontId="0" fillId="6" borderId="22" xfId="0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 shrinkToFit="1"/>
      <protection locked="0"/>
    </xf>
    <xf numFmtId="0" fontId="0" fillId="6" borderId="48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114" xfId="0" applyBorder="1" applyAlignment="1">
      <alignment horizontal="distributed" vertical="center"/>
    </xf>
    <xf numFmtId="0" fontId="0" fillId="0" borderId="115" xfId="0" applyBorder="1" applyAlignment="1">
      <alignment horizontal="distributed" vertical="center"/>
    </xf>
    <xf numFmtId="0" fontId="0" fillId="0" borderId="116" xfId="0" applyBorder="1" applyAlignment="1">
      <alignment horizontal="distributed" vertical="center"/>
    </xf>
    <xf numFmtId="0" fontId="0" fillId="0" borderId="70" xfId="0" applyBorder="1" applyAlignment="1">
      <alignment horizontal="distributed" vertical="center"/>
    </xf>
    <xf numFmtId="0" fontId="0" fillId="0" borderId="115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120" xfId="0" applyBorder="1" applyAlignment="1">
      <alignment horizontal="center" vertical="center"/>
    </xf>
    <xf numFmtId="0" fontId="0" fillId="0" borderId="117" xfId="0" applyBorder="1" applyAlignment="1">
      <alignment horizontal="center" vertical="center"/>
    </xf>
    <xf numFmtId="0" fontId="0" fillId="2" borderId="117" xfId="0" applyFill="1" applyBorder="1" applyAlignment="1" applyProtection="1">
      <alignment horizontal="center" vertical="center" shrinkToFit="1"/>
      <protection locked="0"/>
    </xf>
    <xf numFmtId="181" fontId="0" fillId="2" borderId="9" xfId="0" applyNumberFormat="1" applyFill="1" applyBorder="1" applyAlignment="1" applyProtection="1">
      <alignment horizontal="center" vertical="center" shrinkToFit="1"/>
      <protection locked="0"/>
    </xf>
    <xf numFmtId="181" fontId="0" fillId="2" borderId="10" xfId="0" applyNumberFormat="1" applyFill="1" applyBorder="1" applyAlignment="1" applyProtection="1">
      <alignment horizontal="center" vertical="center" shrinkToFit="1"/>
      <protection locked="0"/>
    </xf>
    <xf numFmtId="0" fontId="0" fillId="2" borderId="9" xfId="0" applyFill="1" applyBorder="1" applyAlignment="1" applyProtection="1">
      <alignment horizontal="left" vertical="center" shrinkToFit="1"/>
      <protection locked="0"/>
    </xf>
    <xf numFmtId="0" fontId="0" fillId="2" borderId="1" xfId="0" applyFill="1" applyBorder="1" applyAlignment="1" applyProtection="1">
      <alignment horizontal="left" vertical="center" shrinkToFit="1"/>
      <protection locked="0"/>
    </xf>
    <xf numFmtId="0" fontId="0" fillId="2" borderId="10" xfId="0" applyFill="1" applyBorder="1" applyAlignment="1" applyProtection="1">
      <alignment horizontal="left" vertical="center" shrinkToFit="1"/>
      <protection locked="0"/>
    </xf>
    <xf numFmtId="0" fontId="0" fillId="2" borderId="9" xfId="0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2" borderId="44" xfId="0" applyFill="1" applyBorder="1" applyAlignment="1" applyProtection="1">
      <alignment horizontal="center" vertical="center" shrinkToFit="1"/>
      <protection locked="0"/>
    </xf>
    <xf numFmtId="0" fontId="53" fillId="2" borderId="9" xfId="2" applyFill="1" applyBorder="1" applyAlignment="1" applyProtection="1">
      <alignment horizontal="center" vertical="center" shrinkToFit="1"/>
      <protection locked="0"/>
    </xf>
    <xf numFmtId="0" fontId="0" fillId="0" borderId="100" xfId="0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0" fillId="2" borderId="104" xfId="0" applyFill="1" applyBorder="1" applyAlignment="1" applyProtection="1">
      <alignment horizontal="center" vertical="center" shrinkToFit="1"/>
      <protection locked="0"/>
    </xf>
    <xf numFmtId="181" fontId="0" fillId="2" borderId="23" xfId="0" applyNumberFormat="1" applyFill="1" applyBorder="1" applyAlignment="1" applyProtection="1">
      <alignment horizontal="center" vertical="center" shrinkToFit="1"/>
      <protection locked="0"/>
    </xf>
    <xf numFmtId="181" fontId="0" fillId="2" borderId="92" xfId="0" applyNumberFormat="1" applyFill="1" applyBorder="1" applyAlignment="1" applyProtection="1">
      <alignment horizontal="center" vertical="center" shrinkToFit="1"/>
      <protection locked="0"/>
    </xf>
    <xf numFmtId="0" fontId="0" fillId="2" borderId="23" xfId="0" applyFill="1" applyBorder="1" applyAlignment="1" applyProtection="1">
      <alignment horizontal="left" vertical="center" shrinkToFit="1"/>
      <protection locked="0"/>
    </xf>
    <xf numFmtId="0" fontId="0" fillId="2" borderId="24" xfId="0" applyFill="1" applyBorder="1" applyAlignment="1" applyProtection="1">
      <alignment horizontal="left" vertical="center" shrinkToFit="1"/>
      <protection locked="0"/>
    </xf>
    <xf numFmtId="0" fontId="0" fillId="2" borderId="92" xfId="0" applyFill="1" applyBorder="1" applyAlignment="1" applyProtection="1">
      <alignment horizontal="left" vertical="center" shrinkToFit="1"/>
      <protection locked="0"/>
    </xf>
    <xf numFmtId="0" fontId="0" fillId="2" borderId="23" xfId="0" applyFill="1" applyBorder="1" applyAlignment="1" applyProtection="1">
      <alignment horizontal="center" vertical="center" shrinkToFit="1"/>
      <protection locked="0"/>
    </xf>
    <xf numFmtId="0" fontId="0" fillId="2" borderId="24" xfId="0" applyFill="1" applyBorder="1" applyAlignment="1" applyProtection="1">
      <alignment horizontal="center" vertical="center" shrinkToFit="1"/>
      <protection locked="0"/>
    </xf>
    <xf numFmtId="0" fontId="0" fillId="2" borderId="79" xfId="0" applyFill="1" applyBorder="1" applyAlignment="1" applyProtection="1">
      <alignment horizontal="center" vertical="center" shrinkToFit="1"/>
      <protection locked="0"/>
    </xf>
    <xf numFmtId="0" fontId="53" fillId="2" borderId="23" xfId="2" applyFill="1" applyBorder="1" applyAlignment="1" applyProtection="1">
      <alignment horizontal="center" vertical="center" shrinkToFit="1"/>
      <protection locked="0"/>
    </xf>
    <xf numFmtId="0" fontId="0" fillId="0" borderId="70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57" fillId="0" borderId="122" xfId="0" applyFont="1" applyBorder="1" applyAlignment="1">
      <alignment horizontal="center" vertical="center" shrinkToFit="1"/>
    </xf>
    <xf numFmtId="0" fontId="57" fillId="0" borderId="123" xfId="0" applyFont="1" applyBorder="1" applyAlignment="1">
      <alignment horizontal="center" vertical="center" shrinkToFit="1"/>
    </xf>
    <xf numFmtId="0" fontId="57" fillId="0" borderId="124" xfId="0" applyFont="1" applyBorder="1" applyAlignment="1">
      <alignment horizontal="center" vertical="center" shrinkToFit="1"/>
    </xf>
    <xf numFmtId="0" fontId="0" fillId="2" borderId="18" xfId="0" applyFill="1" applyBorder="1" applyAlignment="1" applyProtection="1">
      <alignment horizontal="center" vertical="center" shrinkToFit="1"/>
      <protection locked="0"/>
    </xf>
    <xf numFmtId="49" fontId="10" fillId="6" borderId="18" xfId="5" applyNumberFormat="1" applyFill="1" applyBorder="1" applyAlignment="1" applyProtection="1">
      <alignment horizontal="center" vertical="center" shrinkToFit="1"/>
      <protection locked="0"/>
    </xf>
    <xf numFmtId="49" fontId="0" fillId="2" borderId="18" xfId="0" applyNumberFormat="1" applyFill="1" applyBorder="1" applyAlignment="1" applyProtection="1">
      <alignment horizontal="center" vertical="center" shrinkToFit="1"/>
      <protection locked="0"/>
    </xf>
    <xf numFmtId="49" fontId="10" fillId="6" borderId="18" xfId="5" applyNumberFormat="1" applyFill="1" applyBorder="1" applyAlignment="1" applyProtection="1">
      <alignment vertical="center" shrinkToFit="1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49" fontId="10" fillId="6" borderId="117" xfId="5" applyNumberFormat="1" applyFill="1" applyBorder="1" applyAlignment="1" applyProtection="1">
      <alignment horizontal="center" vertical="center" shrinkToFit="1"/>
      <protection locked="0"/>
    </xf>
    <xf numFmtId="49" fontId="0" fillId="2" borderId="117" xfId="0" applyNumberFormat="1" applyFill="1" applyBorder="1" applyAlignment="1" applyProtection="1">
      <alignment horizontal="center" vertical="center" shrinkToFit="1"/>
      <protection locked="0"/>
    </xf>
    <xf numFmtId="49" fontId="10" fillId="6" borderId="117" xfId="5" applyNumberFormat="1" applyFill="1" applyBorder="1" applyAlignment="1" applyProtection="1">
      <alignment vertical="center" shrinkToFit="1"/>
      <protection locked="0"/>
    </xf>
    <xf numFmtId="0" fontId="0" fillId="7" borderId="117" xfId="0" applyFill="1" applyBorder="1" applyAlignment="1" applyProtection="1">
      <alignment horizontal="center" vertical="center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0" fillId="2" borderId="91" xfId="0" applyFill="1" applyBorder="1" applyAlignment="1" applyProtection="1">
      <alignment horizontal="center" vertical="center" shrinkToFit="1"/>
      <protection locked="0"/>
    </xf>
    <xf numFmtId="49" fontId="10" fillId="6" borderId="91" xfId="5" applyNumberFormat="1" applyFill="1" applyBorder="1" applyAlignment="1" applyProtection="1">
      <alignment horizontal="center" vertical="center" shrinkToFit="1"/>
      <protection locked="0"/>
    </xf>
    <xf numFmtId="49" fontId="0" fillId="2" borderId="91" xfId="0" applyNumberFormat="1" applyFill="1" applyBorder="1" applyAlignment="1" applyProtection="1">
      <alignment horizontal="center" vertical="center" shrinkToFit="1"/>
      <protection locked="0"/>
    </xf>
    <xf numFmtId="49" fontId="10" fillId="6" borderId="91" xfId="5" applyNumberFormat="1" applyFill="1" applyBorder="1" applyAlignment="1" applyProtection="1">
      <alignment vertical="center" shrinkToFit="1"/>
      <protection locked="0"/>
    </xf>
    <xf numFmtId="0" fontId="0" fillId="7" borderId="91" xfId="0" applyFill="1" applyBorder="1" applyAlignment="1" applyProtection="1">
      <alignment horizontal="center" vertical="center"/>
      <protection locked="0"/>
    </xf>
    <xf numFmtId="0" fontId="0" fillId="7" borderId="50" xfId="0" applyFill="1" applyBorder="1" applyAlignment="1" applyProtection="1">
      <alignment horizontal="center" vertical="center"/>
      <protection locked="0"/>
    </xf>
    <xf numFmtId="0" fontId="0" fillId="0" borderId="91" xfId="0" applyBorder="1" applyAlignment="1" applyProtection="1">
      <alignment horizontal="center" vertical="center"/>
      <protection locked="0"/>
    </xf>
    <xf numFmtId="0" fontId="0" fillId="0" borderId="50" xfId="0" applyBorder="1" applyAlignment="1" applyProtection="1">
      <alignment horizontal="center" vertical="center"/>
      <protection locked="0"/>
    </xf>
    <xf numFmtId="49" fontId="10" fillId="6" borderId="22" xfId="5" applyNumberFormat="1" applyFill="1" applyBorder="1" applyAlignment="1" applyProtection="1">
      <alignment horizontal="center" vertical="center" shrinkToFit="1"/>
      <protection locked="0"/>
    </xf>
    <xf numFmtId="49" fontId="0" fillId="2" borderId="22" xfId="0" applyNumberFormat="1" applyFill="1" applyBorder="1" applyAlignment="1" applyProtection="1">
      <alignment horizontal="center" vertical="center" shrinkToFit="1"/>
      <protection locked="0"/>
    </xf>
    <xf numFmtId="49" fontId="10" fillId="6" borderId="22" xfId="5" applyNumberFormat="1" applyFill="1" applyBorder="1" applyAlignment="1" applyProtection="1">
      <alignment vertical="center" shrinkToFit="1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shrinkToFit="1"/>
    </xf>
    <xf numFmtId="0" fontId="0" fillId="0" borderId="96" xfId="0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0" fillId="6" borderId="90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0" fontId="0" fillId="6" borderId="63" xfId="0" applyFill="1" applyBorder="1" applyAlignment="1" applyProtection="1">
      <alignment horizontal="center" vertical="center"/>
      <protection locked="0"/>
    </xf>
    <xf numFmtId="0" fontId="0" fillId="0" borderId="113" xfId="0" applyBorder="1" applyAlignment="1">
      <alignment horizontal="center" vertical="center" shrinkToFit="1"/>
    </xf>
    <xf numFmtId="0" fontId="0" fillId="0" borderId="114" xfId="0" applyBorder="1" applyAlignment="1">
      <alignment horizontal="center" vertical="center" shrinkToFit="1"/>
    </xf>
    <xf numFmtId="0" fontId="0" fillId="0" borderId="115" xfId="0" applyBorder="1" applyAlignment="1">
      <alignment horizontal="center" vertical="center" shrinkToFit="1"/>
    </xf>
    <xf numFmtId="0" fontId="0" fillId="6" borderId="115" xfId="0" applyFill="1" applyBorder="1" applyAlignment="1" applyProtection="1">
      <alignment horizontal="center" vertical="center"/>
      <protection locked="0"/>
    </xf>
    <xf numFmtId="0" fontId="0" fillId="6" borderId="70" xfId="0" applyFill="1" applyBorder="1" applyAlignment="1" applyProtection="1">
      <alignment horizontal="center" vertical="center"/>
      <protection locked="0"/>
    </xf>
    <xf numFmtId="0" fontId="0" fillId="6" borderId="62" xfId="0" applyFill="1" applyBorder="1" applyAlignment="1" applyProtection="1">
      <alignment horizontal="center" vertical="center"/>
      <protection locked="0"/>
    </xf>
    <xf numFmtId="0" fontId="54" fillId="0" borderId="131" xfId="0" applyFont="1" applyBorder="1" applyAlignment="1">
      <alignment horizontal="center" vertical="center" shrinkToFit="1"/>
    </xf>
    <xf numFmtId="0" fontId="54" fillId="0" borderId="132" xfId="0" applyFont="1" applyBorder="1" applyAlignment="1">
      <alignment horizontal="center" vertical="center" shrinkToFit="1"/>
    </xf>
    <xf numFmtId="0" fontId="54" fillId="0" borderId="141" xfId="0" applyFont="1" applyBorder="1" applyAlignment="1">
      <alignment horizontal="center" vertical="center" shrinkToFit="1"/>
    </xf>
    <xf numFmtId="0" fontId="0" fillId="0" borderId="91" xfId="0" applyBorder="1" applyAlignment="1">
      <alignment horizontal="center" vertical="center" shrinkToFit="1"/>
    </xf>
    <xf numFmtId="0" fontId="0" fillId="2" borderId="64" xfId="0" applyFill="1" applyBorder="1" applyAlignment="1" applyProtection="1">
      <alignment horizontal="center" vertical="center" shrinkToFit="1"/>
      <protection locked="0"/>
    </xf>
    <xf numFmtId="0" fontId="0" fillId="2" borderId="50" xfId="0" applyFill="1" applyBorder="1" applyAlignment="1" applyProtection="1">
      <alignment horizontal="center" vertical="center" shrinkToFit="1"/>
      <protection locked="0"/>
    </xf>
    <xf numFmtId="0" fontId="0" fillId="2" borderId="32" xfId="0" applyFill="1" applyBorder="1" applyAlignment="1" applyProtection="1">
      <alignment horizontal="center" vertical="center" shrinkToFit="1"/>
      <protection locked="0"/>
    </xf>
    <xf numFmtId="0" fontId="0" fillId="2" borderId="49" xfId="0" applyFill="1" applyBorder="1" applyAlignment="1" applyProtection="1">
      <alignment horizontal="center" vertical="center" shrinkToFit="1"/>
      <protection locked="0"/>
    </xf>
    <xf numFmtId="0" fontId="0" fillId="2" borderId="31" xfId="0" applyFill="1" applyBorder="1" applyAlignment="1" applyProtection="1">
      <alignment horizontal="center" vertical="center" shrinkToFit="1"/>
      <protection locked="0"/>
    </xf>
    <xf numFmtId="0" fontId="0" fillId="7" borderId="32" xfId="0" applyFill="1" applyBorder="1" applyAlignment="1" applyProtection="1">
      <alignment horizontal="center" vertical="center"/>
      <protection locked="0"/>
    </xf>
    <xf numFmtId="0" fontId="0" fillId="7" borderId="49" xfId="0" applyFill="1" applyBorder="1" applyAlignment="1" applyProtection="1">
      <alignment horizontal="center" vertical="center"/>
      <protection locked="0"/>
    </xf>
    <xf numFmtId="0" fontId="0" fillId="2" borderId="77" xfId="0" applyFill="1" applyBorder="1" applyAlignment="1" applyProtection="1">
      <alignment horizontal="center" vertical="center" shrinkToFit="1"/>
      <protection locked="0"/>
    </xf>
    <xf numFmtId="0" fontId="0" fillId="2" borderId="92" xfId="0" applyFill="1" applyBorder="1" applyAlignment="1" applyProtection="1">
      <alignment horizontal="center" vertical="center" shrinkToFit="1"/>
      <protection locked="0"/>
    </xf>
    <xf numFmtId="0" fontId="0" fillId="7" borderId="22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4" fillId="0" borderId="0" xfId="0" applyFont="1" applyAlignment="1">
      <alignment vertical="center" wrapText="1" shrinkToFit="1"/>
    </xf>
    <xf numFmtId="0" fontId="0" fillId="7" borderId="18" xfId="0" applyFill="1" applyBorder="1" applyAlignment="1" applyProtection="1">
      <alignment horizontal="center" vertical="center" shrinkToFit="1"/>
      <protection locked="0"/>
    </xf>
    <xf numFmtId="0" fontId="0" fillId="7" borderId="47" xfId="0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>
      <alignment horizontal="center" vertical="center" shrinkToFit="1"/>
    </xf>
    <xf numFmtId="0" fontId="0" fillId="7" borderId="121" xfId="0" applyFill="1" applyBorder="1" applyAlignment="1" applyProtection="1">
      <alignment horizontal="center" vertical="center" shrinkToFit="1"/>
      <protection locked="0"/>
    </xf>
    <xf numFmtId="0" fontId="0" fillId="7" borderId="22" xfId="0" applyFill="1" applyBorder="1" applyAlignment="1" applyProtection="1">
      <alignment horizontal="center" vertical="center" shrinkToFit="1"/>
      <protection locked="0"/>
    </xf>
    <xf numFmtId="0" fontId="0" fillId="7" borderId="48" xfId="0" applyFill="1" applyBorder="1" applyAlignment="1" applyProtection="1">
      <alignment horizontal="center" vertical="center" shrinkToFit="1"/>
      <protection locked="0"/>
    </xf>
    <xf numFmtId="0" fontId="0" fillId="8" borderId="45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142" xfId="0" applyBorder="1" applyAlignment="1">
      <alignment horizontal="center" vertical="center" shrinkToFit="1"/>
    </xf>
    <xf numFmtId="0" fontId="0" fillId="0" borderId="143" xfId="0" applyBorder="1" applyAlignment="1">
      <alignment horizontal="center" vertical="center" shrinkToFit="1"/>
    </xf>
    <xf numFmtId="0" fontId="0" fillId="0" borderId="152" xfId="0" applyBorder="1" applyAlignment="1">
      <alignment horizontal="center" vertical="center" shrinkToFit="1"/>
    </xf>
    <xf numFmtId="0" fontId="0" fillId="0" borderId="144" xfId="0" applyBorder="1" applyAlignment="1">
      <alignment horizontal="center" vertical="center" shrinkToFit="1"/>
    </xf>
    <xf numFmtId="0" fontId="0" fillId="0" borderId="145" xfId="0" applyBorder="1" applyAlignment="1">
      <alignment horizontal="center" vertical="center" shrinkToFit="1"/>
    </xf>
    <xf numFmtId="0" fontId="0" fillId="3" borderId="143" xfId="0" applyFill="1" applyBorder="1" applyAlignment="1">
      <alignment horizontal="center" vertical="center"/>
    </xf>
    <xf numFmtId="0" fontId="0" fillId="3" borderId="152" xfId="0" applyFill="1" applyBorder="1" applyAlignment="1">
      <alignment horizontal="center" vertical="center"/>
    </xf>
    <xf numFmtId="0" fontId="0" fillId="0" borderId="45" xfId="0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148" xfId="0" applyBorder="1" applyAlignment="1">
      <alignment horizontal="center" vertical="center" shrinkToFit="1"/>
    </xf>
    <xf numFmtId="0" fontId="0" fillId="0" borderId="149" xfId="0" applyBorder="1" applyAlignment="1">
      <alignment horizontal="center" vertical="center" shrinkToFit="1"/>
    </xf>
    <xf numFmtId="0" fontId="0" fillId="0" borderId="150" xfId="0" applyBorder="1" applyAlignment="1">
      <alignment horizontal="center" vertical="center" shrinkToFit="1"/>
    </xf>
    <xf numFmtId="0" fontId="0" fillId="0" borderId="98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52" xfId="0" applyBorder="1" applyAlignment="1">
      <alignment horizontal="center" vertical="center" shrinkToFit="1"/>
    </xf>
    <xf numFmtId="0" fontId="0" fillId="0" borderId="98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45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2" borderId="148" xfId="0" applyFill="1" applyBorder="1" applyAlignment="1" applyProtection="1">
      <alignment horizontal="center" vertical="center" shrinkToFit="1"/>
      <protection locked="0"/>
    </xf>
    <xf numFmtId="0" fontId="0" fillId="2" borderId="149" xfId="0" applyFill="1" applyBorder="1" applyAlignment="1" applyProtection="1">
      <alignment horizontal="center" vertical="center" shrinkToFit="1"/>
      <protection locked="0"/>
    </xf>
    <xf numFmtId="0" fontId="0" fillId="2" borderId="150" xfId="0" applyFill="1" applyBorder="1" applyAlignment="1" applyProtection="1">
      <alignment horizontal="center" vertical="center" shrinkToFit="1"/>
      <protection locked="0"/>
    </xf>
    <xf numFmtId="0" fontId="0" fillId="2" borderId="155" xfId="0" applyFill="1" applyBorder="1" applyAlignment="1" applyProtection="1">
      <alignment horizontal="center" vertical="center" shrinkToFit="1"/>
      <protection locked="0"/>
    </xf>
    <xf numFmtId="0" fontId="0" fillId="2" borderId="156" xfId="0" applyFill="1" applyBorder="1" applyAlignment="1" applyProtection="1">
      <alignment horizontal="center" vertical="center" shrinkToFit="1"/>
      <protection locked="0"/>
    </xf>
    <xf numFmtId="0" fontId="0" fillId="2" borderId="157" xfId="0" applyFill="1" applyBorder="1" applyAlignment="1" applyProtection="1">
      <alignment horizontal="center" vertical="center" shrinkToFit="1"/>
      <protection locked="0"/>
    </xf>
    <xf numFmtId="0" fontId="0" fillId="2" borderId="158" xfId="0" applyFill="1" applyBorder="1" applyAlignment="1" applyProtection="1">
      <alignment horizontal="center" vertical="center" shrinkToFit="1"/>
      <protection locked="0"/>
    </xf>
    <xf numFmtId="0" fontId="0" fillId="2" borderId="159" xfId="0" applyFill="1" applyBorder="1" applyAlignment="1" applyProtection="1">
      <alignment horizontal="center" vertical="center" shrinkToFit="1"/>
      <protection locked="0"/>
    </xf>
    <xf numFmtId="0" fontId="0" fillId="2" borderId="160" xfId="0" applyFill="1" applyBorder="1" applyAlignment="1" applyProtection="1">
      <alignment horizontal="center" vertical="center" shrinkToFit="1"/>
      <protection locked="0"/>
    </xf>
    <xf numFmtId="0" fontId="0" fillId="0" borderId="95" xfId="0" applyBorder="1" applyAlignment="1">
      <alignment horizontal="center" vertical="center" textRotation="255"/>
    </xf>
    <xf numFmtId="0" fontId="0" fillId="0" borderId="64" xfId="0" applyBorder="1" applyAlignment="1">
      <alignment horizontal="center" vertical="center" textRotation="255"/>
    </xf>
    <xf numFmtId="0" fontId="0" fillId="0" borderId="77" xfId="0" applyBorder="1" applyAlignment="1">
      <alignment horizontal="center" vertical="center" textRotation="255"/>
    </xf>
    <xf numFmtId="0" fontId="0" fillId="0" borderId="91" xfId="0" applyBorder="1" applyAlignment="1">
      <alignment horizontal="center" vertical="center"/>
    </xf>
    <xf numFmtId="0" fontId="0" fillId="3" borderId="99" xfId="0" applyFill="1" applyBorder="1" applyAlignment="1">
      <alignment horizontal="center" vertical="center" textRotation="255" shrinkToFit="1"/>
    </xf>
    <xf numFmtId="0" fontId="0" fillId="3" borderId="103" xfId="0" applyFill="1" applyBorder="1" applyAlignment="1">
      <alignment horizontal="center" vertical="center" textRotation="255" shrinkToFit="1"/>
    </xf>
    <xf numFmtId="0" fontId="0" fillId="3" borderId="117" xfId="0" applyFill="1" applyBorder="1" applyAlignment="1">
      <alignment horizontal="center" vertical="center" textRotation="255" shrinkToFit="1"/>
    </xf>
    <xf numFmtId="0" fontId="0" fillId="0" borderId="9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0" fillId="0" borderId="46" xfId="0" applyBorder="1">
      <alignment vertical="center"/>
    </xf>
    <xf numFmtId="0" fontId="0" fillId="0" borderId="21" xfId="0" applyBorder="1">
      <alignment vertical="center"/>
    </xf>
    <xf numFmtId="0" fontId="0" fillId="0" borderId="93" xfId="0" applyBorder="1">
      <alignment vertical="center"/>
    </xf>
    <xf numFmtId="0" fontId="0" fillId="0" borderId="15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90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178" fontId="49" fillId="0" borderId="0" xfId="0" applyNumberFormat="1" applyFont="1" applyAlignment="1">
      <alignment horizontal="right" vertical="center" shrinkToFit="1"/>
    </xf>
    <xf numFmtId="0" fontId="49" fillId="0" borderId="0" xfId="0" applyFont="1" applyAlignment="1">
      <alignment horizontal="left" vertical="center"/>
    </xf>
    <xf numFmtId="0" fontId="0" fillId="0" borderId="113" xfId="0" applyBorder="1" applyAlignment="1">
      <alignment horizontal="distributed" vertical="center"/>
    </xf>
    <xf numFmtId="0" fontId="0" fillId="0" borderId="118" xfId="0" applyBorder="1" applyAlignment="1">
      <alignment horizontal="center" vertical="center"/>
    </xf>
    <xf numFmtId="0" fontId="32" fillId="0" borderId="100" xfId="0" applyFont="1" applyBorder="1" applyAlignment="1">
      <alignment horizontal="center" vertical="center" shrinkToFit="1"/>
    </xf>
    <xf numFmtId="0" fontId="32" fillId="0" borderId="104" xfId="0" applyFont="1" applyBorder="1" applyAlignment="1">
      <alignment horizontal="center" vertical="center" shrinkToFit="1"/>
    </xf>
    <xf numFmtId="0" fontId="50" fillId="0" borderId="114" xfId="0" applyFont="1" applyBorder="1" applyAlignment="1">
      <alignment horizontal="center" vertical="center" shrinkToFit="1"/>
    </xf>
    <xf numFmtId="0" fontId="51" fillId="0" borderId="13" xfId="0" applyFont="1" applyBorder="1" applyAlignment="1">
      <alignment horizontal="center" vertical="center" shrinkToFit="1"/>
    </xf>
    <xf numFmtId="0" fontId="51" fillId="0" borderId="21" xfId="0" applyFont="1" applyBorder="1" applyAlignment="1">
      <alignment horizontal="center" vertical="center" shrinkToFit="1"/>
    </xf>
    <xf numFmtId="0" fontId="32" fillId="0" borderId="114" xfId="0" applyFont="1" applyBorder="1" applyAlignment="1">
      <alignment horizontal="center" vertical="center" shrinkToFit="1"/>
    </xf>
    <xf numFmtId="0" fontId="0" fillId="0" borderId="114" xfId="0" applyBorder="1" applyAlignment="1">
      <alignment vertical="center" shrinkToFit="1"/>
    </xf>
    <xf numFmtId="0" fontId="0" fillId="0" borderId="118" xfId="0" applyBorder="1" applyAlignment="1">
      <alignment vertical="center" shrinkToFit="1"/>
    </xf>
    <xf numFmtId="0" fontId="0" fillId="0" borderId="117" xfId="0" applyBorder="1" applyAlignment="1">
      <alignment horizontal="center" vertical="center" shrinkToFit="1"/>
    </xf>
    <xf numFmtId="0" fontId="0" fillId="0" borderId="119" xfId="0" applyBorder="1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181" fontId="0" fillId="0" borderId="18" xfId="0" applyNumberFormat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0" fillId="0" borderId="42" xfId="0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0" fillId="0" borderId="49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51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92" xfId="0" applyBorder="1" applyAlignment="1">
      <alignment horizontal="center" vertical="center" shrinkToFit="1"/>
    </xf>
    <xf numFmtId="0" fontId="0" fillId="0" borderId="79" xfId="0" applyBorder="1" applyAlignment="1">
      <alignment horizontal="center" vertical="center" shrinkToFit="1"/>
    </xf>
    <xf numFmtId="0" fontId="0" fillId="0" borderId="116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0" fillId="0" borderId="2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79" xfId="0" applyBorder="1">
      <alignment vertical="center"/>
    </xf>
    <xf numFmtId="0" fontId="0" fillId="0" borderId="48" xfId="0" applyBorder="1" applyAlignment="1">
      <alignment horizontal="center" vertical="center"/>
    </xf>
    <xf numFmtId="0" fontId="0" fillId="0" borderId="95" xfId="0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77" xfId="0" applyBorder="1" applyAlignment="1">
      <alignment horizontal="center" vertical="center" shrinkToFit="1"/>
    </xf>
    <xf numFmtId="181" fontId="0" fillId="0" borderId="91" xfId="0" applyNumberFormat="1" applyBorder="1" applyAlignment="1">
      <alignment horizontal="center" vertical="center" shrinkToFit="1"/>
    </xf>
    <xf numFmtId="0" fontId="0" fillId="0" borderId="18" xfId="0" applyBorder="1" applyAlignment="1">
      <alignment vertical="center" shrinkToFit="1"/>
    </xf>
    <xf numFmtId="0" fontId="0" fillId="0" borderId="91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0" fontId="0" fillId="0" borderId="77" xfId="0" applyBorder="1" applyAlignment="1">
      <alignment horizontal="center" vertical="center"/>
    </xf>
    <xf numFmtId="0" fontId="0" fillId="0" borderId="22" xfId="0" applyBorder="1" applyAlignment="1">
      <alignment horizontal="distributed" vertical="center"/>
    </xf>
    <xf numFmtId="0" fontId="34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6" fillId="0" borderId="0" xfId="0" applyFont="1" applyAlignment="1">
      <alignment horizontal="right" vertical="center" shrinkToFit="1"/>
    </xf>
    <xf numFmtId="0" fontId="42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 shrinkToFit="1"/>
    </xf>
    <xf numFmtId="0" fontId="37" fillId="0" borderId="49" xfId="0" applyFont="1" applyBorder="1" applyAlignment="1">
      <alignment horizontal="center" vertical="center" shrinkToFit="1"/>
    </xf>
    <xf numFmtId="0" fontId="10" fillId="0" borderId="50" xfId="0" applyFont="1" applyBorder="1" applyAlignment="1">
      <alignment horizontal="center" vertical="center" shrinkToFit="1"/>
    </xf>
    <xf numFmtId="0" fontId="10" fillId="0" borderId="32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4" fillId="0" borderId="64" xfId="0" applyFont="1" applyBorder="1" applyAlignment="1">
      <alignment horizontal="center" vertical="center"/>
    </xf>
    <xf numFmtId="0" fontId="4" fillId="0" borderId="91" xfId="0" applyFont="1" applyBorder="1" applyAlignment="1">
      <alignment horizontal="center" vertical="center"/>
    </xf>
    <xf numFmtId="0" fontId="34" fillId="0" borderId="77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0" fontId="40" fillId="3" borderId="105" xfId="0" applyFont="1" applyFill="1" applyBorder="1" applyAlignment="1">
      <alignment horizontal="center" vertical="center"/>
    </xf>
    <xf numFmtId="0" fontId="40" fillId="3" borderId="106" xfId="0" applyFont="1" applyFill="1" applyBorder="1" applyAlignment="1">
      <alignment horizontal="center" vertical="center"/>
    </xf>
    <xf numFmtId="0" fontId="40" fillId="3" borderId="107" xfId="0" applyFont="1" applyFill="1" applyBorder="1" applyAlignment="1">
      <alignment horizontal="center" vertical="center"/>
    </xf>
    <xf numFmtId="0" fontId="10" fillId="0" borderId="95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0" fillId="0" borderId="91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 shrinkToFit="1"/>
    </xf>
    <xf numFmtId="0" fontId="38" fillId="0" borderId="101" xfId="0" applyFont="1" applyBorder="1" applyAlignment="1">
      <alignment horizontal="center" vertical="center" shrinkToFit="1"/>
    </xf>
    <xf numFmtId="0" fontId="38" fillId="0" borderId="51" xfId="0" applyFont="1" applyBorder="1" applyAlignment="1">
      <alignment horizontal="center" vertical="center" shrinkToFit="1"/>
    </xf>
    <xf numFmtId="0" fontId="38" fillId="0" borderId="32" xfId="0" applyFont="1" applyBorder="1" applyAlignment="1">
      <alignment horizontal="center" vertical="center" shrinkToFit="1"/>
    </xf>
    <xf numFmtId="0" fontId="38" fillId="0" borderId="49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92" xfId="0" applyFont="1" applyBorder="1" applyAlignment="1">
      <alignment horizontal="center" vertical="center" shrinkToFit="1"/>
    </xf>
    <xf numFmtId="0" fontId="38" fillId="0" borderId="23" xfId="0" applyFont="1" applyBorder="1" applyAlignment="1">
      <alignment horizontal="center" vertical="center" shrinkToFit="1"/>
    </xf>
    <xf numFmtId="0" fontId="38" fillId="0" borderId="24" xfId="0" applyFont="1" applyBorder="1" applyAlignment="1">
      <alignment horizontal="center" vertical="center" shrinkToFit="1"/>
    </xf>
    <xf numFmtId="0" fontId="38" fillId="0" borderId="92" xfId="0" applyFont="1" applyBorder="1" applyAlignment="1">
      <alignment horizontal="center" vertical="center" shrinkToFit="1"/>
    </xf>
    <xf numFmtId="0" fontId="38" fillId="0" borderId="79" xfId="0" applyFont="1" applyBorder="1" applyAlignment="1">
      <alignment horizontal="center" vertical="center" shrinkToFit="1"/>
    </xf>
    <xf numFmtId="0" fontId="40" fillId="0" borderId="108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109" xfId="0" applyFont="1" applyBorder="1" applyAlignment="1">
      <alignment horizontal="center" vertical="center"/>
    </xf>
    <xf numFmtId="0" fontId="34" fillId="0" borderId="7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56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12" fillId="0" borderId="32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0" fillId="0" borderId="98" xfId="0" applyFont="1" applyBorder="1" applyAlignment="1">
      <alignment horizontal="center" vertical="center" shrinkToFit="1"/>
    </xf>
    <xf numFmtId="0" fontId="10" fillId="0" borderId="34" xfId="0" applyFont="1" applyBorder="1" applyAlignment="1">
      <alignment horizontal="center" vertical="center" shrinkToFit="1"/>
    </xf>
    <xf numFmtId="0" fontId="10" fillId="0" borderId="52" xfId="0" applyFont="1" applyBorder="1" applyAlignment="1">
      <alignment horizontal="center" vertical="center" shrinkToFit="1"/>
    </xf>
    <xf numFmtId="0" fontId="12" fillId="0" borderId="98" xfId="0" applyFont="1" applyBorder="1" applyAlignment="1">
      <alignment horizontal="center" vertical="center" shrinkToFit="1"/>
    </xf>
    <xf numFmtId="0" fontId="12" fillId="0" borderId="34" xfId="0" applyFont="1" applyBorder="1" applyAlignment="1">
      <alignment horizontal="center" vertical="center" shrinkToFit="1"/>
    </xf>
    <xf numFmtId="0" fontId="12" fillId="0" borderId="52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20" fillId="0" borderId="98" xfId="0" applyFont="1" applyBorder="1" applyAlignment="1">
      <alignment horizontal="center" vertical="center" wrapText="1" shrinkToFit="1"/>
    </xf>
    <xf numFmtId="0" fontId="20" fillId="0" borderId="34" xfId="0" applyFont="1" applyBorder="1" applyAlignment="1">
      <alignment horizontal="center" vertical="center" wrapText="1" shrinkToFit="1"/>
    </xf>
    <xf numFmtId="0" fontId="20" fillId="0" borderId="52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horizontal="center" vertical="center" wrapText="1" shrinkToFit="1"/>
    </xf>
    <xf numFmtId="0" fontId="20" fillId="0" borderId="21" xfId="0" applyFont="1" applyBorder="1" applyAlignment="1">
      <alignment horizontal="center" vertical="center" wrapText="1" shrinkToFit="1"/>
    </xf>
    <xf numFmtId="0" fontId="20" fillId="0" borderId="14" xfId="0" applyFont="1" applyBorder="1" applyAlignment="1">
      <alignment horizontal="center" vertical="center" wrapText="1" shrinkToFit="1"/>
    </xf>
    <xf numFmtId="0" fontId="12" fillId="0" borderId="94" xfId="0" applyFont="1" applyBorder="1" applyAlignment="1">
      <alignment horizontal="center" vertical="center" shrinkToFit="1"/>
    </xf>
    <xf numFmtId="0" fontId="12" fillId="0" borderId="93" xfId="0" applyFont="1" applyBorder="1" applyAlignment="1">
      <alignment horizontal="center" vertical="center" shrinkToFit="1"/>
    </xf>
    <xf numFmtId="0" fontId="20" fillId="0" borderId="90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horizontal="center" vertical="center" wrapText="1" shrinkToFit="1"/>
    </xf>
    <xf numFmtId="0" fontId="20" fillId="0" borderId="17" xfId="0" applyFont="1" applyBorder="1" applyAlignment="1">
      <alignment horizontal="center" vertical="center" wrapText="1" shrinkToFit="1"/>
    </xf>
    <xf numFmtId="0" fontId="20" fillId="0" borderId="9" xfId="0" applyFont="1" applyBorder="1" applyAlignment="1">
      <alignment horizontal="center" vertical="center" wrapText="1" shrinkToFit="1"/>
    </xf>
    <xf numFmtId="0" fontId="20" fillId="0" borderId="1" xfId="0" applyFont="1" applyBorder="1" applyAlignment="1">
      <alignment horizontal="center" vertical="center" wrapText="1" shrinkToFit="1"/>
    </xf>
    <xf numFmtId="0" fontId="20" fillId="0" borderId="10" xfId="0" applyFont="1" applyBorder="1" applyAlignment="1">
      <alignment horizontal="center" vertical="center" wrapText="1" shrinkToFit="1"/>
    </xf>
    <xf numFmtId="0" fontId="12" fillId="0" borderId="90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63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35" fillId="0" borderId="91" xfId="0" applyFont="1" applyBorder="1" applyAlignment="1">
      <alignment horizontal="center" vertical="center" shrinkToFit="1"/>
    </xf>
    <xf numFmtId="0" fontId="35" fillId="0" borderId="22" xfId="0" applyFont="1" applyBorder="1" applyAlignment="1">
      <alignment horizontal="center" vertical="center" shrinkToFit="1"/>
    </xf>
    <xf numFmtId="180" fontId="35" fillId="0" borderId="0" xfId="0" applyNumberFormat="1" applyFont="1" applyAlignment="1">
      <alignment horizontal="right" vertical="center"/>
    </xf>
    <xf numFmtId="0" fontId="35" fillId="0" borderId="0" xfId="0" applyFont="1" applyAlignment="1">
      <alignment horizontal="left" vertical="center"/>
    </xf>
    <xf numFmtId="0" fontId="4" fillId="0" borderId="9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37" fillId="0" borderId="91" xfId="0" applyFont="1" applyBorder="1" applyAlignment="1">
      <alignment horizontal="center" vertical="center" shrinkToFit="1"/>
    </xf>
    <xf numFmtId="0" fontId="10" fillId="0" borderId="91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wrapText="1" shrinkToFit="1"/>
    </xf>
    <xf numFmtId="0" fontId="20" fillId="0" borderId="91" xfId="0" applyFont="1" applyBorder="1" applyAlignment="1">
      <alignment horizontal="center" vertical="center" wrapText="1" shrinkToFit="1"/>
    </xf>
    <xf numFmtId="0" fontId="36" fillId="0" borderId="0" xfId="0" applyFont="1" applyAlignment="1">
      <alignment horizontal="center" vertical="center" shrinkToFit="1"/>
    </xf>
    <xf numFmtId="0" fontId="10" fillId="0" borderId="95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64" xfId="0" applyFont="1" applyBorder="1" applyAlignment="1">
      <alignment horizontal="center" vertical="center" shrinkToFit="1"/>
    </xf>
    <xf numFmtId="0" fontId="34" fillId="0" borderId="70" xfId="0" applyFont="1" applyBorder="1" applyAlignment="1">
      <alignment horizontal="center" vertical="center" shrinkToFit="1"/>
    </xf>
    <xf numFmtId="0" fontId="12" fillId="0" borderId="23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 shrinkToFit="1"/>
    </xf>
    <xf numFmtId="0" fontId="12" fillId="0" borderId="92" xfId="0" applyFont="1" applyBorder="1" applyAlignment="1">
      <alignment horizontal="center" vertical="center" shrinkToFit="1"/>
    </xf>
    <xf numFmtId="180" fontId="29" fillId="0" borderId="0" xfId="0" applyNumberFormat="1" applyFont="1" applyAlignment="1">
      <alignment horizontal="right" vertical="center"/>
    </xf>
    <xf numFmtId="0" fontId="30" fillId="0" borderId="0" xfId="0" applyFont="1" applyAlignment="1" applyProtection="1">
      <alignment horizontal="left" vertical="center"/>
      <protection locked="0"/>
    </xf>
    <xf numFmtId="49" fontId="9" fillId="0" borderId="0" xfId="0" applyNumberFormat="1" applyFont="1" applyAlignment="1">
      <alignment horizontal="right" vertical="center"/>
    </xf>
    <xf numFmtId="49" fontId="8" fillId="0" borderId="84" xfId="0" applyNumberFormat="1" applyFont="1" applyBorder="1" applyAlignment="1">
      <alignment horizontal="distributed" vertical="center"/>
    </xf>
    <xf numFmtId="0" fontId="5" fillId="0" borderId="85" xfId="0" applyFont="1" applyBorder="1" applyAlignment="1">
      <alignment horizontal="center" vertical="center" shrinkToFit="1"/>
    </xf>
    <xf numFmtId="0" fontId="5" fillId="0" borderId="87" xfId="0" applyFont="1" applyBorder="1" applyAlignment="1">
      <alignment horizontal="center" vertical="center" shrinkToFit="1"/>
    </xf>
    <xf numFmtId="0" fontId="5" fillId="0" borderId="88" xfId="0" applyFont="1" applyBorder="1" applyAlignment="1">
      <alignment horizontal="center" vertical="center" shrinkToFit="1"/>
    </xf>
    <xf numFmtId="49" fontId="0" fillId="0" borderId="23" xfId="0" applyNumberFormat="1" applyBorder="1">
      <alignment vertical="center"/>
    </xf>
    <xf numFmtId="49" fontId="0" fillId="0" borderId="24" xfId="0" applyNumberFormat="1" applyBorder="1">
      <alignment vertical="center"/>
    </xf>
    <xf numFmtId="49" fontId="9" fillId="0" borderId="3" xfId="0" applyNumberFormat="1" applyFont="1" applyBorder="1" applyAlignment="1">
      <alignment horizontal="distributed" vertical="center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49" fontId="9" fillId="0" borderId="3" xfId="0" applyNumberFormat="1" applyFont="1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0" fillId="0" borderId="42" xfId="0" applyBorder="1" applyAlignment="1">
      <alignment vertical="center" shrinkToFit="1"/>
    </xf>
    <xf numFmtId="49" fontId="9" fillId="0" borderId="32" xfId="0" applyNumberFormat="1" applyFont="1" applyBorder="1" applyAlignment="1">
      <alignment horizontal="distributed" vertical="center"/>
    </xf>
    <xf numFmtId="0" fontId="4" fillId="0" borderId="50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49" fontId="9" fillId="0" borderId="32" xfId="0" applyNumberFormat="1" applyFont="1" applyBorder="1" applyAlignment="1">
      <alignment vertical="center" shrinkToFit="1"/>
    </xf>
    <xf numFmtId="0" fontId="0" fillId="0" borderId="32" xfId="0" applyBorder="1" applyAlignment="1">
      <alignment vertical="center" shrinkToFit="1"/>
    </xf>
    <xf numFmtId="0" fontId="0" fillId="0" borderId="51" xfId="0" applyBorder="1" applyAlignment="1">
      <alignment vertical="center" shrinkToFit="1"/>
    </xf>
    <xf numFmtId="49" fontId="4" fillId="0" borderId="32" xfId="0" applyNumberFormat="1" applyFont="1" applyBorder="1" applyAlignment="1">
      <alignment horizontal="distributed" vertical="center"/>
    </xf>
    <xf numFmtId="49" fontId="4" fillId="0" borderId="24" xfId="0" applyNumberFormat="1" applyFont="1" applyBorder="1" applyAlignment="1">
      <alignment horizontal="distributed" vertical="center"/>
    </xf>
    <xf numFmtId="0" fontId="9" fillId="0" borderId="23" xfId="0" applyFont="1" applyBorder="1" applyAlignment="1">
      <alignment horizontal="center" vertical="center" shrinkToFit="1"/>
    </xf>
    <xf numFmtId="0" fontId="0" fillId="0" borderId="89" xfId="0" applyBorder="1" applyAlignment="1">
      <alignment horizontal="center" vertical="center" shrinkToFit="1"/>
    </xf>
    <xf numFmtId="49" fontId="9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8" fillId="0" borderId="0" xfId="0" applyNumberFormat="1" applyFont="1">
      <alignment vertical="center"/>
    </xf>
    <xf numFmtId="49" fontId="9" fillId="0" borderId="2" xfId="0" applyNumberFormat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 vertical="center"/>
    </xf>
    <xf numFmtId="49" fontId="0" fillId="0" borderId="3" xfId="0" applyNumberFormat="1" applyBorder="1">
      <alignment vertical="center"/>
    </xf>
    <xf numFmtId="49" fontId="0" fillId="0" borderId="56" xfId="0" applyNumberFormat="1" applyBorder="1">
      <alignment vertical="center"/>
    </xf>
    <xf numFmtId="49" fontId="4" fillId="0" borderId="90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center" vertical="center" shrinkToFit="1"/>
    </xf>
    <xf numFmtId="49" fontId="0" fillId="0" borderId="45" xfId="0" applyNumberFormat="1" applyBorder="1" applyAlignment="1">
      <alignment horizontal="center" vertical="center"/>
    </xf>
    <xf numFmtId="49" fontId="5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4" fillId="0" borderId="61" xfId="0" applyNumberFormat="1" applyFont="1" applyBorder="1" applyAlignment="1">
      <alignment horizontal="center" vertical="center"/>
    </xf>
    <xf numFmtId="0" fontId="0" fillId="0" borderId="70" xfId="0" applyBorder="1" applyAlignment="1"/>
    <xf numFmtId="0" fontId="0" fillId="0" borderId="62" xfId="0" applyBorder="1" applyAlignment="1"/>
    <xf numFmtId="49" fontId="0" fillId="0" borderId="3" xfId="0" applyNumberForma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shrinkToFit="1"/>
    </xf>
    <xf numFmtId="0" fontId="33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12" fillId="0" borderId="3" xfId="0" applyFont="1" applyBorder="1" applyAlignment="1">
      <alignment horizontal="center" vertical="center" shrinkToFit="1"/>
    </xf>
    <xf numFmtId="0" fontId="33" fillId="0" borderId="42" xfId="0" applyFont="1" applyBorder="1" applyAlignment="1">
      <alignment horizontal="center" vertical="center" shrinkToFit="1"/>
    </xf>
    <xf numFmtId="0" fontId="32" fillId="0" borderId="32" xfId="0" applyFont="1" applyBorder="1" applyAlignment="1">
      <alignment horizontal="left" vertical="center" shrinkToFit="1"/>
    </xf>
    <xf numFmtId="0" fontId="33" fillId="0" borderId="32" xfId="0" applyFont="1" applyBorder="1" applyAlignment="1">
      <alignment horizontal="left" vertical="center" shrinkToFit="1"/>
    </xf>
    <xf numFmtId="0" fontId="32" fillId="0" borderId="13" xfId="0" applyFont="1" applyBorder="1" applyAlignment="1">
      <alignment vertical="center" shrinkToFit="1"/>
    </xf>
    <xf numFmtId="0" fontId="33" fillId="0" borderId="21" xfId="0" applyFont="1" applyBorder="1" applyAlignment="1">
      <alignment shrinkToFit="1"/>
    </xf>
    <xf numFmtId="0" fontId="33" fillId="0" borderId="93" xfId="0" applyFont="1" applyBorder="1" applyAlignment="1">
      <alignment shrinkToFit="1"/>
    </xf>
    <xf numFmtId="0" fontId="29" fillId="0" borderId="16" xfId="0" applyFont="1" applyBorder="1" applyAlignment="1">
      <alignment horizontal="center" vertical="center" shrinkToFit="1"/>
    </xf>
    <xf numFmtId="0" fontId="30" fillId="0" borderId="16" xfId="0" applyFont="1" applyBorder="1" applyAlignment="1">
      <alignment shrinkToFit="1"/>
    </xf>
    <xf numFmtId="0" fontId="30" fillId="0" borderId="63" xfId="0" applyFont="1" applyBorder="1" applyAlignment="1">
      <alignment shrinkToFit="1"/>
    </xf>
    <xf numFmtId="0" fontId="30" fillId="0" borderId="0" xfId="0" applyFont="1" applyAlignment="1">
      <alignment shrinkToFit="1"/>
    </xf>
    <xf numFmtId="0" fontId="30" fillId="0" borderId="46" xfId="0" applyFont="1" applyBorder="1" applyAlignment="1">
      <alignment shrinkToFit="1"/>
    </xf>
    <xf numFmtId="0" fontId="30" fillId="0" borderId="1" xfId="0" applyFont="1" applyBorder="1" applyAlignment="1">
      <alignment shrinkToFit="1"/>
    </xf>
    <xf numFmtId="0" fontId="30" fillId="0" borderId="44" xfId="0" applyFont="1" applyBorder="1" applyAlignment="1">
      <alignment shrinkToFit="1"/>
    </xf>
    <xf numFmtId="49" fontId="4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7" fillId="0" borderId="86" xfId="0" applyFont="1" applyBorder="1" applyAlignment="1">
      <alignment horizontal="center" vertical="center" shrinkToFit="1"/>
    </xf>
    <xf numFmtId="0" fontId="0" fillId="0" borderId="36" xfId="0" applyBorder="1" applyAlignment="1">
      <alignment horizontal="center" shrinkToFit="1"/>
    </xf>
    <xf numFmtId="0" fontId="0" fillId="0" borderId="53" xfId="0" applyBorder="1" applyAlignment="1">
      <alignment horizontal="center" shrinkToFit="1"/>
    </xf>
    <xf numFmtId="0" fontId="5" fillId="0" borderId="45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1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49" fontId="0" fillId="0" borderId="34" xfId="0" applyNumberFormat="1" applyBorder="1" applyAlignment="1">
      <alignment horizontal="center" vertical="center" wrapText="1"/>
    </xf>
    <xf numFmtId="0" fontId="21" fillId="0" borderId="61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14" fillId="0" borderId="61" xfId="0" applyFont="1" applyBorder="1" applyAlignment="1">
      <alignment horizontal="right"/>
    </xf>
    <xf numFmtId="0" fontId="14" fillId="0" borderId="62" xfId="0" applyFont="1" applyBorder="1" applyAlignment="1">
      <alignment horizontal="right"/>
    </xf>
    <xf numFmtId="0" fontId="14" fillId="0" borderId="61" xfId="0" applyFont="1" applyBorder="1" applyAlignment="1" applyProtection="1">
      <alignment horizontal="right"/>
      <protection locked="0"/>
    </xf>
    <xf numFmtId="0" fontId="14" fillId="0" borderId="62" xfId="0" applyFont="1" applyBorder="1" applyAlignment="1" applyProtection="1">
      <alignment horizontal="right"/>
      <protection locked="0"/>
    </xf>
    <xf numFmtId="0" fontId="15" fillId="0" borderId="15" xfId="0" applyFont="1" applyBorder="1" applyAlignment="1">
      <alignment horizontal="left"/>
    </xf>
    <xf numFmtId="0" fontId="15" fillId="0" borderId="63" xfId="0" applyFont="1" applyBorder="1" applyAlignment="1">
      <alignment horizontal="left"/>
    </xf>
    <xf numFmtId="0" fontId="14" fillId="0" borderId="11" xfId="0" applyFont="1" applyBorder="1" applyAlignment="1" applyProtection="1">
      <alignment horizontal="center" shrinkToFit="1"/>
      <protection hidden="1"/>
    </xf>
    <xf numFmtId="0" fontId="14" fillId="0" borderId="46" xfId="0" applyFont="1" applyBorder="1" applyAlignment="1" applyProtection="1">
      <alignment horizontal="center" shrinkToFit="1"/>
      <protection hidden="1"/>
    </xf>
    <xf numFmtId="0" fontId="16" fillId="0" borderId="61" xfId="0" applyFont="1" applyBorder="1" applyAlignment="1">
      <alignment horizontal="left" vertical="top"/>
    </xf>
    <xf numFmtId="0" fontId="14" fillId="0" borderId="62" xfId="0" applyFont="1" applyBorder="1" applyAlignment="1">
      <alignment horizontal="left" vertical="top"/>
    </xf>
    <xf numFmtId="0" fontId="1" fillId="0" borderId="0" xfId="0" applyFont="1" applyAlignment="1">
      <alignment horizontal="distributed" vertical="center" wrapText="1"/>
    </xf>
    <xf numFmtId="0" fontId="2" fillId="0" borderId="0" xfId="0" applyFont="1" applyAlignment="1">
      <alignment horizontal="distributed" vertical="center"/>
    </xf>
    <xf numFmtId="0" fontId="12" fillId="2" borderId="0" xfId="0" applyFont="1" applyFill="1" applyAlignment="1" applyProtection="1">
      <alignment horizontal="right" vertical="center"/>
      <protection locked="0"/>
    </xf>
    <xf numFmtId="0" fontId="0" fillId="2" borderId="0" xfId="0" applyFill="1" applyAlignment="1" applyProtection="1">
      <alignment horizontal="right" vertical="center"/>
      <protection locked="0"/>
    </xf>
    <xf numFmtId="0" fontId="7" fillId="0" borderId="1" xfId="0" applyFont="1" applyBorder="1" applyAlignment="1">
      <alignment horizontal="center" vertical="center" shrinkToFit="1"/>
    </xf>
    <xf numFmtId="0" fontId="3" fillId="2" borderId="1" xfId="0" applyFont="1" applyFill="1" applyBorder="1" applyAlignment="1" applyProtection="1">
      <alignment horizontal="center"/>
      <protection locked="0"/>
    </xf>
    <xf numFmtId="0" fontId="6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2" xfId="0" applyBorder="1" applyAlignment="1">
      <alignment horizontal="center" vertical="center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8" fillId="2" borderId="43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9" fillId="2" borderId="44" xfId="0" applyFont="1" applyFill="1" applyBorder="1" applyAlignment="1" applyProtection="1">
      <alignment horizontal="center" vertical="center"/>
      <protection locked="0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8" fillId="2" borderId="44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8" fillId="2" borderId="45" xfId="0" applyFont="1" applyFill="1" applyBorder="1" applyAlignment="1" applyProtection="1">
      <alignment horizontal="center" vertical="center"/>
      <protection locked="0"/>
    </xf>
    <xf numFmtId="0" fontId="8" fillId="2" borderId="46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2" fillId="2" borderId="50" xfId="0" applyFont="1" applyFill="1" applyBorder="1" applyAlignment="1" applyProtection="1">
      <alignment horizontal="center" vertical="center"/>
      <protection locked="0"/>
    </xf>
    <xf numFmtId="0" fontId="12" fillId="2" borderId="51" xfId="0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 applyProtection="1">
      <alignment horizontal="center" vertical="center"/>
      <protection locked="0"/>
    </xf>
    <xf numFmtId="0" fontId="12" fillId="2" borderId="43" xfId="0" applyFont="1" applyFill="1" applyBorder="1" applyAlignment="1" applyProtection="1">
      <alignment horizontal="center" vertical="center"/>
      <protection locked="0"/>
    </xf>
    <xf numFmtId="0" fontId="12" fillId="2" borderId="54" xfId="0" applyFont="1" applyFill="1" applyBorder="1" applyAlignment="1" applyProtection="1">
      <alignment horizontal="center" vertical="center"/>
      <protection locked="0"/>
    </xf>
    <xf numFmtId="0" fontId="12" fillId="2" borderId="55" xfId="0" applyFont="1" applyFill="1" applyBorder="1" applyAlignment="1" applyProtection="1">
      <alignment horizontal="center" vertical="center"/>
      <protection locked="0"/>
    </xf>
    <xf numFmtId="0" fontId="12" fillId="2" borderId="19" xfId="0" applyFont="1" applyFill="1" applyBorder="1" applyAlignment="1" applyProtection="1">
      <alignment horizontal="center" vertical="center"/>
      <protection locked="0"/>
    </xf>
    <xf numFmtId="0" fontId="12" fillId="2" borderId="42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distributed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</cellXfs>
  <cellStyles count="6">
    <cellStyle name="ハイパーリンク" xfId="2" builtinId="8"/>
    <cellStyle name="桁区切り 2" xfId="3" xr:uid="{00000000-0005-0000-0000-000029000000}"/>
    <cellStyle name="標準" xfId="0" builtinId="0"/>
    <cellStyle name="標準 2" xfId="4" xr:uid="{00000000-0005-0000-0000-000033000000}"/>
    <cellStyle name="標準 2 2" xfId="5" xr:uid="{00000000-0005-0000-0000-000034000000}"/>
    <cellStyle name="標準 4 3" xfId="1" xr:uid="{00000000-0005-0000-0000-000005000000}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CCECFF"/>
      <color rgb="FFCCFFCC"/>
      <color rgb="FFFFCCFF"/>
      <color rgb="FFFFFFCC"/>
      <color rgb="FFCC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295275</xdr:colOff>
      <xdr:row>0</xdr:row>
      <xdr:rowOff>123825</xdr:rowOff>
    </xdr:from>
    <xdr:to>
      <xdr:col>12</xdr:col>
      <xdr:colOff>209550</xdr:colOff>
      <xdr:row>3</xdr:row>
      <xdr:rowOff>180975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466975" y="123825"/>
          <a:ext cx="2291715" cy="9372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作成時の注意事項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0</xdr:row>
      <xdr:rowOff>28575</xdr:rowOff>
    </xdr:from>
    <xdr:to>
      <xdr:col>12</xdr:col>
      <xdr:colOff>19050</xdr:colOff>
      <xdr:row>0</xdr:row>
      <xdr:rowOff>510540</xdr:rowOff>
    </xdr:to>
    <xdr:pic>
      <xdr:nvPicPr>
        <xdr:cNvPr id="2" name="図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69770" y="28575"/>
          <a:ext cx="2865120" cy="48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</xdr:colOff>
      <xdr:row>17</xdr:row>
      <xdr:rowOff>171450</xdr:rowOff>
    </xdr:from>
    <xdr:to>
      <xdr:col>17</xdr:col>
      <xdr:colOff>468630</xdr:colOff>
      <xdr:row>32</xdr:row>
      <xdr:rowOff>320040</xdr:rowOff>
    </xdr:to>
    <xdr:cxnSp macro="">
      <xdr:nvCxnSpPr>
        <xdr:cNvPr id="3" name="直線コネクタ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>
          <a:cxnSpLocks noChangeShapeType="1"/>
        </xdr:cNvCxnSpPr>
      </xdr:nvCxnSpPr>
      <xdr:spPr>
        <a:xfrm flipH="1">
          <a:off x="2697480" y="3695700"/>
          <a:ext cx="3265170" cy="4996815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7620</xdr:colOff>
      <xdr:row>18</xdr:row>
      <xdr:rowOff>7620</xdr:rowOff>
    </xdr:from>
    <xdr:to>
      <xdr:col>18</xdr:col>
      <xdr:colOff>0</xdr:colOff>
      <xdr:row>32</xdr:row>
      <xdr:rowOff>320040</xdr:rowOff>
    </xdr:to>
    <xdr:cxnSp macro="">
      <xdr:nvCxnSpPr>
        <xdr:cNvPr id="4" name="直線コネクタ 5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>
          <a:cxnSpLocks noChangeShapeType="1"/>
        </xdr:cNvCxnSpPr>
      </xdr:nvCxnSpPr>
      <xdr:spPr>
        <a:xfrm>
          <a:off x="2689860" y="3712845"/>
          <a:ext cx="3276600" cy="497967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topLeftCell="A11" workbookViewId="0">
      <selection activeCell="E37" sqref="E37"/>
    </sheetView>
  </sheetViews>
  <sheetFormatPr defaultColWidth="9" defaultRowHeight="16.5"/>
  <cols>
    <col min="1" max="1" width="4.6328125" style="374" customWidth="1"/>
    <col min="2" max="2" width="14.90625" style="374" customWidth="1"/>
    <col min="3" max="3" width="14.81640625" style="374" customWidth="1"/>
    <col min="4" max="4" width="8.08984375" style="374" customWidth="1"/>
    <col min="5" max="15" width="9" style="374"/>
    <col min="16" max="16" width="1.36328125" style="374" customWidth="1"/>
    <col min="17" max="16384" width="9" style="374"/>
  </cols>
  <sheetData>
    <row r="1" spans="1:16" ht="25.5">
      <c r="A1" s="391" t="s">
        <v>0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</row>
    <row r="2" spans="1:16" ht="5" customHeight="1"/>
    <row r="3" spans="1:16" ht="25" customHeight="1">
      <c r="A3" s="375" t="s">
        <v>1</v>
      </c>
    </row>
    <row r="4" spans="1:16" ht="5" customHeight="1"/>
    <row r="5" spans="1:16" ht="5" customHeight="1">
      <c r="B5" s="376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88"/>
    </row>
    <row r="6" spans="1:16" ht="20" customHeight="1">
      <c r="B6" s="378" t="s">
        <v>2</v>
      </c>
      <c r="C6" s="401" t="s">
        <v>3</v>
      </c>
      <c r="D6" s="402"/>
      <c r="E6" s="379" t="s">
        <v>4</v>
      </c>
      <c r="F6" s="374" t="s">
        <v>5</v>
      </c>
      <c r="O6" s="389"/>
    </row>
    <row r="7" spans="1:16" ht="5" customHeight="1">
      <c r="B7" s="378"/>
      <c r="C7" s="401"/>
      <c r="D7" s="402"/>
      <c r="O7" s="389"/>
    </row>
    <row r="8" spans="1:16" ht="20" customHeight="1">
      <c r="B8" s="378"/>
      <c r="C8" s="402"/>
      <c r="D8" s="402"/>
      <c r="E8" s="397" t="s">
        <v>4</v>
      </c>
      <c r="F8" s="399" t="s">
        <v>6</v>
      </c>
      <c r="G8" s="399"/>
      <c r="H8" s="399"/>
      <c r="I8" s="399"/>
      <c r="J8" s="399"/>
      <c r="K8" s="399"/>
      <c r="L8" s="399"/>
      <c r="M8" s="399"/>
      <c r="N8" s="399"/>
      <c r="O8" s="400"/>
    </row>
    <row r="9" spans="1:16" ht="20" customHeight="1">
      <c r="B9" s="378"/>
      <c r="C9" s="402"/>
      <c r="D9" s="402"/>
      <c r="E9" s="397"/>
      <c r="F9" s="399"/>
      <c r="G9" s="399"/>
      <c r="H9" s="399"/>
      <c r="I9" s="399"/>
      <c r="J9" s="399"/>
      <c r="K9" s="399"/>
      <c r="L9" s="399"/>
      <c r="M9" s="399"/>
      <c r="N9" s="399"/>
      <c r="O9" s="400"/>
    </row>
    <row r="10" spans="1:16" ht="5" customHeight="1">
      <c r="B10" s="378"/>
      <c r="C10" s="402"/>
      <c r="D10" s="402"/>
      <c r="O10" s="389"/>
    </row>
    <row r="11" spans="1:16" ht="20" customHeight="1">
      <c r="B11" s="378"/>
      <c r="C11" s="402"/>
      <c r="D11" s="402"/>
      <c r="E11" s="381"/>
      <c r="F11" s="374" t="s">
        <v>7</v>
      </c>
      <c r="O11" s="389"/>
    </row>
    <row r="12" spans="1:16" ht="5" customHeight="1">
      <c r="B12" s="378"/>
      <c r="C12" s="402"/>
      <c r="D12" s="402"/>
      <c r="O12" s="389"/>
    </row>
    <row r="13" spans="1:16" ht="20" customHeight="1">
      <c r="B13" s="378"/>
      <c r="C13" s="402"/>
      <c r="D13" s="402"/>
      <c r="E13" s="398" t="s">
        <v>4</v>
      </c>
      <c r="F13" s="374" t="s">
        <v>8</v>
      </c>
      <c r="O13" s="389"/>
    </row>
    <row r="14" spans="1:16" ht="20" customHeight="1">
      <c r="B14" s="378"/>
      <c r="C14" s="402"/>
      <c r="D14" s="402"/>
      <c r="E14" s="398"/>
      <c r="F14" s="374" t="s">
        <v>9</v>
      </c>
      <c r="O14" s="389"/>
    </row>
    <row r="15" spans="1:16" ht="20" customHeight="1">
      <c r="B15" s="378"/>
      <c r="C15" s="402"/>
      <c r="D15" s="402"/>
      <c r="E15" s="398"/>
      <c r="F15" s="374" t="s">
        <v>10</v>
      </c>
      <c r="O15" s="389"/>
    </row>
    <row r="16" spans="1:16" ht="5" customHeight="1">
      <c r="B16" s="382"/>
      <c r="C16" s="383"/>
      <c r="D16" s="383"/>
      <c r="E16" s="383"/>
      <c r="F16" s="383"/>
      <c r="G16" s="383"/>
      <c r="H16" s="383"/>
      <c r="I16" s="383"/>
      <c r="J16" s="383"/>
      <c r="K16" s="383"/>
      <c r="L16" s="383"/>
      <c r="M16" s="383"/>
      <c r="N16" s="383"/>
      <c r="O16" s="390"/>
    </row>
    <row r="17" spans="2:15" ht="20" customHeight="1"/>
    <row r="18" spans="2:15" ht="25" customHeight="1">
      <c r="B18" s="393" t="s">
        <v>11</v>
      </c>
      <c r="C18" s="394"/>
      <c r="D18" s="394"/>
      <c r="E18" s="394"/>
      <c r="F18" s="394"/>
      <c r="G18" s="394"/>
      <c r="H18" s="394"/>
      <c r="I18" s="394"/>
      <c r="J18" s="394"/>
      <c r="K18" s="394"/>
      <c r="L18" s="394"/>
      <c r="M18" s="394"/>
      <c r="N18" s="394"/>
    </row>
    <row r="19" spans="2:15" ht="5" customHeight="1"/>
    <row r="20" spans="2:15" ht="20" customHeight="1">
      <c r="B20" s="374" t="s">
        <v>12</v>
      </c>
      <c r="E20" s="374" t="s">
        <v>13</v>
      </c>
    </row>
    <row r="21" spans="2:15" ht="5" customHeight="1"/>
    <row r="22" spans="2:15" ht="20" customHeight="1">
      <c r="B22" s="374" t="s">
        <v>14</v>
      </c>
      <c r="C22" s="396" t="s">
        <v>15</v>
      </c>
      <c r="E22" s="399" t="s">
        <v>16</v>
      </c>
      <c r="F22" s="399"/>
      <c r="G22" s="399"/>
      <c r="H22" s="399"/>
      <c r="I22" s="399"/>
      <c r="J22" s="399"/>
      <c r="K22" s="399"/>
      <c r="L22" s="399"/>
      <c r="M22" s="399"/>
      <c r="N22" s="399"/>
      <c r="O22" s="399"/>
    </row>
    <row r="23" spans="2:15" ht="20" customHeight="1">
      <c r="B23" s="374" t="s">
        <v>17</v>
      </c>
      <c r="C23" s="396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</row>
    <row r="24" spans="2:15" ht="5" customHeight="1"/>
    <row r="25" spans="2:15" ht="20" customHeight="1">
      <c r="B25" s="384" t="s">
        <v>18</v>
      </c>
      <c r="E25" s="374" t="s">
        <v>19</v>
      </c>
    </row>
    <row r="26" spans="2:15" ht="5" customHeight="1"/>
    <row r="27" spans="2:15" ht="20" customHeight="1">
      <c r="B27" s="374" t="s">
        <v>20</v>
      </c>
      <c r="E27" s="374" t="s">
        <v>21</v>
      </c>
    </row>
    <row r="28" spans="2:15" ht="5" customHeight="1"/>
    <row r="29" spans="2:15" ht="20" customHeight="1">
      <c r="B29" s="395" t="s">
        <v>22</v>
      </c>
      <c r="C29" s="395"/>
      <c r="E29" s="399" t="s">
        <v>23</v>
      </c>
      <c r="F29" s="399"/>
      <c r="G29" s="399"/>
      <c r="H29" s="399"/>
      <c r="I29" s="399"/>
      <c r="J29" s="399"/>
      <c r="K29" s="399"/>
      <c r="L29" s="399"/>
      <c r="M29" s="399"/>
    </row>
    <row r="30" spans="2:15" ht="5" customHeight="1">
      <c r="E30" s="399"/>
      <c r="F30" s="399"/>
      <c r="G30" s="399"/>
      <c r="H30" s="399"/>
      <c r="I30" s="399"/>
      <c r="J30" s="399"/>
      <c r="K30" s="399"/>
      <c r="L30" s="399"/>
      <c r="M30" s="399"/>
    </row>
    <row r="31" spans="2:15" ht="20" customHeight="1">
      <c r="B31" s="395" t="s">
        <v>24</v>
      </c>
      <c r="C31" s="395"/>
      <c r="E31" s="399"/>
      <c r="F31" s="399"/>
      <c r="G31" s="399"/>
      <c r="H31" s="399"/>
      <c r="I31" s="399"/>
      <c r="J31" s="399"/>
      <c r="K31" s="399"/>
      <c r="L31" s="399"/>
      <c r="M31" s="399"/>
    </row>
    <row r="32" spans="2:15" ht="5" customHeight="1">
      <c r="E32" s="380"/>
      <c r="F32" s="380"/>
      <c r="G32" s="380"/>
      <c r="H32" s="380"/>
      <c r="I32" s="380"/>
      <c r="J32" s="380"/>
      <c r="K32" s="380"/>
      <c r="L32" s="380"/>
      <c r="M32" s="380"/>
    </row>
    <row r="33" spans="2:9" ht="20" customHeight="1">
      <c r="B33" s="374" t="s">
        <v>25</v>
      </c>
      <c r="E33" s="374" t="s">
        <v>26</v>
      </c>
    </row>
    <row r="34" spans="2:9" ht="5" customHeight="1"/>
    <row r="35" spans="2:9" ht="20" customHeight="1">
      <c r="B35" s="385" t="s">
        <v>27</v>
      </c>
      <c r="C35" s="385"/>
    </row>
    <row r="36" spans="2:9" ht="5" customHeight="1"/>
    <row r="37" spans="2:9" ht="20" customHeight="1">
      <c r="B37" s="386" t="s">
        <v>28</v>
      </c>
      <c r="E37" s="387"/>
      <c r="F37" s="374" t="s">
        <v>29</v>
      </c>
      <c r="I37" s="374" t="s">
        <v>30</v>
      </c>
    </row>
    <row r="38" spans="2:9" ht="5" customHeight="1"/>
    <row r="39" spans="2:9" ht="25" customHeight="1">
      <c r="B39" s="386" t="s">
        <v>31</v>
      </c>
      <c r="E39" s="387"/>
      <c r="F39" s="374" t="s">
        <v>32</v>
      </c>
      <c r="I39" s="374" t="s">
        <v>33</v>
      </c>
    </row>
    <row r="40" spans="2:9" ht="25" customHeight="1"/>
  </sheetData>
  <mergeCells count="11">
    <mergeCell ref="A1:P1"/>
    <mergeCell ref="B18:N18"/>
    <mergeCell ref="B29:C29"/>
    <mergeCell ref="B31:C31"/>
    <mergeCell ref="C22:C23"/>
    <mergeCell ref="E8:E9"/>
    <mergeCell ref="E13:E15"/>
    <mergeCell ref="E29:M31"/>
    <mergeCell ref="F8:O9"/>
    <mergeCell ref="C6:D15"/>
    <mergeCell ref="E22:O23"/>
  </mergeCells>
  <phoneticPr fontId="66"/>
  <pageMargins left="0.31496062992126" right="0.31496062992126" top="0.74803149606299202" bottom="0.15748031496063" header="0.31496062992126" footer="0.31496062992126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WVN34"/>
  <sheetViews>
    <sheetView topLeftCell="A2" workbookViewId="0">
      <selection activeCell="O14" sqref="O14"/>
    </sheetView>
  </sheetViews>
  <sheetFormatPr defaultColWidth="9" defaultRowHeight="13"/>
  <cols>
    <col min="1" max="1" width="1.1796875" customWidth="1"/>
    <col min="2" max="2" width="15" customWidth="1"/>
    <col min="3" max="3" width="1.1796875" customWidth="1"/>
    <col min="4" max="4" width="10.6328125" customWidth="1"/>
    <col min="5" max="5" width="15.6328125" customWidth="1"/>
    <col min="6" max="6" width="8.984375E-2" hidden="1" customWidth="1"/>
    <col min="7" max="7" width="1.1796875" customWidth="1"/>
    <col min="8" max="8" width="14.90625" customWidth="1"/>
    <col min="9" max="9" width="1.1796875" customWidth="1"/>
    <col min="10" max="10" width="10.6328125" customWidth="1"/>
    <col min="11" max="11" width="15.6328125" customWidth="1"/>
    <col min="257" max="257" width="1.1796875" customWidth="1"/>
    <col min="258" max="258" width="15" customWidth="1"/>
    <col min="259" max="259" width="1.1796875" customWidth="1"/>
    <col min="260" max="260" width="10.6328125" customWidth="1"/>
    <col min="261" max="261" width="15.6328125" customWidth="1"/>
    <col min="262" max="262" width="9" hidden="1" customWidth="1"/>
    <col min="263" max="263" width="1.1796875" customWidth="1"/>
    <col min="264" max="264" width="14.90625" customWidth="1"/>
    <col min="265" max="265" width="1.1796875" customWidth="1"/>
    <col min="266" max="266" width="10.6328125" customWidth="1"/>
    <col min="267" max="267" width="15.6328125" customWidth="1"/>
    <col min="513" max="513" width="1.1796875" customWidth="1"/>
    <col min="514" max="514" width="15" customWidth="1"/>
    <col min="515" max="515" width="1.1796875" customWidth="1"/>
    <col min="516" max="516" width="10.6328125" customWidth="1"/>
    <col min="517" max="517" width="15.6328125" customWidth="1"/>
    <col min="518" max="518" width="9" hidden="1" customWidth="1"/>
    <col min="519" max="519" width="1.1796875" customWidth="1"/>
    <col min="520" max="520" width="14.90625" customWidth="1"/>
    <col min="521" max="521" width="1.1796875" customWidth="1"/>
    <col min="522" max="522" width="10.6328125" customWidth="1"/>
    <col min="523" max="523" width="15.6328125" customWidth="1"/>
    <col min="769" max="769" width="1.1796875" customWidth="1"/>
    <col min="770" max="770" width="15" customWidth="1"/>
    <col min="771" max="771" width="1.1796875" customWidth="1"/>
    <col min="772" max="772" width="10.6328125" customWidth="1"/>
    <col min="773" max="773" width="15.6328125" customWidth="1"/>
    <col min="774" max="774" width="9" hidden="1" customWidth="1"/>
    <col min="775" max="775" width="1.1796875" customWidth="1"/>
    <col min="776" max="776" width="14.90625" customWidth="1"/>
    <col min="777" max="777" width="1.1796875" customWidth="1"/>
    <col min="778" max="778" width="10.6328125" customWidth="1"/>
    <col min="779" max="779" width="15.6328125" customWidth="1"/>
    <col min="1025" max="1025" width="1.1796875" customWidth="1"/>
    <col min="1026" max="1026" width="15" customWidth="1"/>
    <col min="1027" max="1027" width="1.1796875" customWidth="1"/>
    <col min="1028" max="1028" width="10.6328125" customWidth="1"/>
    <col min="1029" max="1029" width="15.6328125" customWidth="1"/>
    <col min="1030" max="1030" width="9" hidden="1" customWidth="1"/>
    <col min="1031" max="1031" width="1.1796875" customWidth="1"/>
    <col min="1032" max="1032" width="14.90625" customWidth="1"/>
    <col min="1033" max="1033" width="1.1796875" customWidth="1"/>
    <col min="1034" max="1034" width="10.6328125" customWidth="1"/>
    <col min="1035" max="1035" width="15.6328125" customWidth="1"/>
    <col min="1281" max="1281" width="1.1796875" customWidth="1"/>
    <col min="1282" max="1282" width="15" customWidth="1"/>
    <col min="1283" max="1283" width="1.1796875" customWidth="1"/>
    <col min="1284" max="1284" width="10.6328125" customWidth="1"/>
    <col min="1285" max="1285" width="15.6328125" customWidth="1"/>
    <col min="1286" max="1286" width="9" hidden="1" customWidth="1"/>
    <col min="1287" max="1287" width="1.1796875" customWidth="1"/>
    <col min="1288" max="1288" width="14.90625" customWidth="1"/>
    <col min="1289" max="1289" width="1.1796875" customWidth="1"/>
    <col min="1290" max="1290" width="10.6328125" customWidth="1"/>
    <col min="1291" max="1291" width="15.6328125" customWidth="1"/>
    <col min="1537" max="1537" width="1.1796875" customWidth="1"/>
    <col min="1538" max="1538" width="15" customWidth="1"/>
    <col min="1539" max="1539" width="1.1796875" customWidth="1"/>
    <col min="1540" max="1540" width="10.6328125" customWidth="1"/>
    <col min="1541" max="1541" width="15.6328125" customWidth="1"/>
    <col min="1542" max="1542" width="9" hidden="1" customWidth="1"/>
    <col min="1543" max="1543" width="1.1796875" customWidth="1"/>
    <col min="1544" max="1544" width="14.90625" customWidth="1"/>
    <col min="1545" max="1545" width="1.1796875" customWidth="1"/>
    <col min="1546" max="1546" width="10.6328125" customWidth="1"/>
    <col min="1547" max="1547" width="15.6328125" customWidth="1"/>
    <col min="1793" max="1793" width="1.1796875" customWidth="1"/>
    <col min="1794" max="1794" width="15" customWidth="1"/>
    <col min="1795" max="1795" width="1.1796875" customWidth="1"/>
    <col min="1796" max="1796" width="10.6328125" customWidth="1"/>
    <col min="1797" max="1797" width="15.6328125" customWidth="1"/>
    <col min="1798" max="1798" width="9" hidden="1" customWidth="1"/>
    <col min="1799" max="1799" width="1.1796875" customWidth="1"/>
    <col min="1800" max="1800" width="14.90625" customWidth="1"/>
    <col min="1801" max="1801" width="1.1796875" customWidth="1"/>
    <col min="1802" max="1802" width="10.6328125" customWidth="1"/>
    <col min="1803" max="1803" width="15.6328125" customWidth="1"/>
    <col min="2049" max="2049" width="1.1796875" customWidth="1"/>
    <col min="2050" max="2050" width="15" customWidth="1"/>
    <col min="2051" max="2051" width="1.1796875" customWidth="1"/>
    <col min="2052" max="2052" width="10.6328125" customWidth="1"/>
    <col min="2053" max="2053" width="15.6328125" customWidth="1"/>
    <col min="2054" max="2054" width="9" hidden="1" customWidth="1"/>
    <col min="2055" max="2055" width="1.1796875" customWidth="1"/>
    <col min="2056" max="2056" width="14.90625" customWidth="1"/>
    <col min="2057" max="2057" width="1.1796875" customWidth="1"/>
    <col min="2058" max="2058" width="10.6328125" customWidth="1"/>
    <col min="2059" max="2059" width="15.6328125" customWidth="1"/>
    <col min="2305" max="2305" width="1.1796875" customWidth="1"/>
    <col min="2306" max="2306" width="15" customWidth="1"/>
    <col min="2307" max="2307" width="1.1796875" customWidth="1"/>
    <col min="2308" max="2308" width="10.6328125" customWidth="1"/>
    <col min="2309" max="2309" width="15.6328125" customWidth="1"/>
    <col min="2310" max="2310" width="9" hidden="1" customWidth="1"/>
    <col min="2311" max="2311" width="1.1796875" customWidth="1"/>
    <col min="2312" max="2312" width="14.90625" customWidth="1"/>
    <col min="2313" max="2313" width="1.1796875" customWidth="1"/>
    <col min="2314" max="2314" width="10.6328125" customWidth="1"/>
    <col min="2315" max="2315" width="15.6328125" customWidth="1"/>
    <col min="2561" max="2561" width="1.1796875" customWidth="1"/>
    <col min="2562" max="2562" width="15" customWidth="1"/>
    <col min="2563" max="2563" width="1.1796875" customWidth="1"/>
    <col min="2564" max="2564" width="10.6328125" customWidth="1"/>
    <col min="2565" max="2565" width="15.6328125" customWidth="1"/>
    <col min="2566" max="2566" width="9" hidden="1" customWidth="1"/>
    <col min="2567" max="2567" width="1.1796875" customWidth="1"/>
    <col min="2568" max="2568" width="14.90625" customWidth="1"/>
    <col min="2569" max="2569" width="1.1796875" customWidth="1"/>
    <col min="2570" max="2570" width="10.6328125" customWidth="1"/>
    <col min="2571" max="2571" width="15.6328125" customWidth="1"/>
    <col min="2817" max="2817" width="1.1796875" customWidth="1"/>
    <col min="2818" max="2818" width="15" customWidth="1"/>
    <col min="2819" max="2819" width="1.1796875" customWidth="1"/>
    <col min="2820" max="2820" width="10.6328125" customWidth="1"/>
    <col min="2821" max="2821" width="15.6328125" customWidth="1"/>
    <col min="2822" max="2822" width="9" hidden="1" customWidth="1"/>
    <col min="2823" max="2823" width="1.1796875" customWidth="1"/>
    <col min="2824" max="2824" width="14.90625" customWidth="1"/>
    <col min="2825" max="2825" width="1.1796875" customWidth="1"/>
    <col min="2826" max="2826" width="10.6328125" customWidth="1"/>
    <col min="2827" max="2827" width="15.6328125" customWidth="1"/>
    <col min="3073" max="3073" width="1.1796875" customWidth="1"/>
    <col min="3074" max="3074" width="15" customWidth="1"/>
    <col min="3075" max="3075" width="1.1796875" customWidth="1"/>
    <col min="3076" max="3076" width="10.6328125" customWidth="1"/>
    <col min="3077" max="3077" width="15.6328125" customWidth="1"/>
    <col min="3078" max="3078" width="9" hidden="1" customWidth="1"/>
    <col min="3079" max="3079" width="1.1796875" customWidth="1"/>
    <col min="3080" max="3080" width="14.90625" customWidth="1"/>
    <col min="3081" max="3081" width="1.1796875" customWidth="1"/>
    <col min="3082" max="3082" width="10.6328125" customWidth="1"/>
    <col min="3083" max="3083" width="15.6328125" customWidth="1"/>
    <col min="3329" max="3329" width="1.1796875" customWidth="1"/>
    <col min="3330" max="3330" width="15" customWidth="1"/>
    <col min="3331" max="3331" width="1.1796875" customWidth="1"/>
    <col min="3332" max="3332" width="10.6328125" customWidth="1"/>
    <col min="3333" max="3333" width="15.6328125" customWidth="1"/>
    <col min="3334" max="3334" width="9" hidden="1" customWidth="1"/>
    <col min="3335" max="3335" width="1.1796875" customWidth="1"/>
    <col min="3336" max="3336" width="14.90625" customWidth="1"/>
    <col min="3337" max="3337" width="1.1796875" customWidth="1"/>
    <col min="3338" max="3338" width="10.6328125" customWidth="1"/>
    <col min="3339" max="3339" width="15.6328125" customWidth="1"/>
    <col min="3585" max="3585" width="1.1796875" customWidth="1"/>
    <col min="3586" max="3586" width="15" customWidth="1"/>
    <col min="3587" max="3587" width="1.1796875" customWidth="1"/>
    <col min="3588" max="3588" width="10.6328125" customWidth="1"/>
    <col min="3589" max="3589" width="15.6328125" customWidth="1"/>
    <col min="3590" max="3590" width="9" hidden="1" customWidth="1"/>
    <col min="3591" max="3591" width="1.1796875" customWidth="1"/>
    <col min="3592" max="3592" width="14.90625" customWidth="1"/>
    <col min="3593" max="3593" width="1.1796875" customWidth="1"/>
    <col min="3594" max="3594" width="10.6328125" customWidth="1"/>
    <col min="3595" max="3595" width="15.6328125" customWidth="1"/>
    <col min="3841" max="3841" width="1.1796875" customWidth="1"/>
    <col min="3842" max="3842" width="15" customWidth="1"/>
    <col min="3843" max="3843" width="1.1796875" customWidth="1"/>
    <col min="3844" max="3844" width="10.6328125" customWidth="1"/>
    <col min="3845" max="3845" width="15.6328125" customWidth="1"/>
    <col min="3846" max="3846" width="9" hidden="1" customWidth="1"/>
    <col min="3847" max="3847" width="1.1796875" customWidth="1"/>
    <col min="3848" max="3848" width="14.90625" customWidth="1"/>
    <col min="3849" max="3849" width="1.1796875" customWidth="1"/>
    <col min="3850" max="3850" width="10.6328125" customWidth="1"/>
    <col min="3851" max="3851" width="15.6328125" customWidth="1"/>
    <col min="4097" max="4097" width="1.1796875" customWidth="1"/>
    <col min="4098" max="4098" width="15" customWidth="1"/>
    <col min="4099" max="4099" width="1.1796875" customWidth="1"/>
    <col min="4100" max="4100" width="10.6328125" customWidth="1"/>
    <col min="4101" max="4101" width="15.6328125" customWidth="1"/>
    <col min="4102" max="4102" width="9" hidden="1" customWidth="1"/>
    <col min="4103" max="4103" width="1.1796875" customWidth="1"/>
    <col min="4104" max="4104" width="14.90625" customWidth="1"/>
    <col min="4105" max="4105" width="1.1796875" customWidth="1"/>
    <col min="4106" max="4106" width="10.6328125" customWidth="1"/>
    <col min="4107" max="4107" width="15.6328125" customWidth="1"/>
    <col min="4353" max="4353" width="1.1796875" customWidth="1"/>
    <col min="4354" max="4354" width="15" customWidth="1"/>
    <col min="4355" max="4355" width="1.1796875" customWidth="1"/>
    <col min="4356" max="4356" width="10.6328125" customWidth="1"/>
    <col min="4357" max="4357" width="15.6328125" customWidth="1"/>
    <col min="4358" max="4358" width="9" hidden="1" customWidth="1"/>
    <col min="4359" max="4359" width="1.1796875" customWidth="1"/>
    <col min="4360" max="4360" width="14.90625" customWidth="1"/>
    <col min="4361" max="4361" width="1.1796875" customWidth="1"/>
    <col min="4362" max="4362" width="10.6328125" customWidth="1"/>
    <col min="4363" max="4363" width="15.6328125" customWidth="1"/>
    <col min="4609" max="4609" width="1.1796875" customWidth="1"/>
    <col min="4610" max="4610" width="15" customWidth="1"/>
    <col min="4611" max="4611" width="1.1796875" customWidth="1"/>
    <col min="4612" max="4612" width="10.6328125" customWidth="1"/>
    <col min="4613" max="4613" width="15.6328125" customWidth="1"/>
    <col min="4614" max="4614" width="9" hidden="1" customWidth="1"/>
    <col min="4615" max="4615" width="1.1796875" customWidth="1"/>
    <col min="4616" max="4616" width="14.90625" customWidth="1"/>
    <col min="4617" max="4617" width="1.1796875" customWidth="1"/>
    <col min="4618" max="4618" width="10.6328125" customWidth="1"/>
    <col min="4619" max="4619" width="15.6328125" customWidth="1"/>
    <col min="4865" max="4865" width="1.1796875" customWidth="1"/>
    <col min="4866" max="4866" width="15" customWidth="1"/>
    <col min="4867" max="4867" width="1.1796875" customWidth="1"/>
    <col min="4868" max="4868" width="10.6328125" customWidth="1"/>
    <col min="4869" max="4869" width="15.6328125" customWidth="1"/>
    <col min="4870" max="4870" width="9" hidden="1" customWidth="1"/>
    <col min="4871" max="4871" width="1.1796875" customWidth="1"/>
    <col min="4872" max="4872" width="14.90625" customWidth="1"/>
    <col min="4873" max="4873" width="1.1796875" customWidth="1"/>
    <col min="4874" max="4874" width="10.6328125" customWidth="1"/>
    <col min="4875" max="4875" width="15.6328125" customWidth="1"/>
    <col min="5121" max="5121" width="1.1796875" customWidth="1"/>
    <col min="5122" max="5122" width="15" customWidth="1"/>
    <col min="5123" max="5123" width="1.1796875" customWidth="1"/>
    <col min="5124" max="5124" width="10.6328125" customWidth="1"/>
    <col min="5125" max="5125" width="15.6328125" customWidth="1"/>
    <col min="5126" max="5126" width="9" hidden="1" customWidth="1"/>
    <col min="5127" max="5127" width="1.1796875" customWidth="1"/>
    <col min="5128" max="5128" width="14.90625" customWidth="1"/>
    <col min="5129" max="5129" width="1.1796875" customWidth="1"/>
    <col min="5130" max="5130" width="10.6328125" customWidth="1"/>
    <col min="5131" max="5131" width="15.6328125" customWidth="1"/>
    <col min="5377" max="5377" width="1.1796875" customWidth="1"/>
    <col min="5378" max="5378" width="15" customWidth="1"/>
    <col min="5379" max="5379" width="1.1796875" customWidth="1"/>
    <col min="5380" max="5380" width="10.6328125" customWidth="1"/>
    <col min="5381" max="5381" width="15.6328125" customWidth="1"/>
    <col min="5382" max="5382" width="9" hidden="1" customWidth="1"/>
    <col min="5383" max="5383" width="1.1796875" customWidth="1"/>
    <col min="5384" max="5384" width="14.90625" customWidth="1"/>
    <col min="5385" max="5385" width="1.1796875" customWidth="1"/>
    <col min="5386" max="5386" width="10.6328125" customWidth="1"/>
    <col min="5387" max="5387" width="15.6328125" customWidth="1"/>
    <col min="5633" max="5633" width="1.1796875" customWidth="1"/>
    <col min="5634" max="5634" width="15" customWidth="1"/>
    <col min="5635" max="5635" width="1.1796875" customWidth="1"/>
    <col min="5636" max="5636" width="10.6328125" customWidth="1"/>
    <col min="5637" max="5637" width="15.6328125" customWidth="1"/>
    <col min="5638" max="5638" width="9" hidden="1" customWidth="1"/>
    <col min="5639" max="5639" width="1.1796875" customWidth="1"/>
    <col min="5640" max="5640" width="14.90625" customWidth="1"/>
    <col min="5641" max="5641" width="1.1796875" customWidth="1"/>
    <col min="5642" max="5642" width="10.6328125" customWidth="1"/>
    <col min="5643" max="5643" width="15.6328125" customWidth="1"/>
    <col min="5889" max="5889" width="1.1796875" customWidth="1"/>
    <col min="5890" max="5890" width="15" customWidth="1"/>
    <col min="5891" max="5891" width="1.1796875" customWidth="1"/>
    <col min="5892" max="5892" width="10.6328125" customWidth="1"/>
    <col min="5893" max="5893" width="15.6328125" customWidth="1"/>
    <col min="5894" max="5894" width="9" hidden="1" customWidth="1"/>
    <col min="5895" max="5895" width="1.1796875" customWidth="1"/>
    <col min="5896" max="5896" width="14.90625" customWidth="1"/>
    <col min="5897" max="5897" width="1.1796875" customWidth="1"/>
    <col min="5898" max="5898" width="10.6328125" customWidth="1"/>
    <col min="5899" max="5899" width="15.6328125" customWidth="1"/>
    <col min="6145" max="6145" width="1.1796875" customWidth="1"/>
    <col min="6146" max="6146" width="15" customWidth="1"/>
    <col min="6147" max="6147" width="1.1796875" customWidth="1"/>
    <col min="6148" max="6148" width="10.6328125" customWidth="1"/>
    <col min="6149" max="6149" width="15.6328125" customWidth="1"/>
    <col min="6150" max="6150" width="9" hidden="1" customWidth="1"/>
    <col min="6151" max="6151" width="1.1796875" customWidth="1"/>
    <col min="6152" max="6152" width="14.90625" customWidth="1"/>
    <col min="6153" max="6153" width="1.1796875" customWidth="1"/>
    <col min="6154" max="6154" width="10.6328125" customWidth="1"/>
    <col min="6155" max="6155" width="15.6328125" customWidth="1"/>
    <col min="6401" max="6401" width="1.1796875" customWidth="1"/>
    <col min="6402" max="6402" width="15" customWidth="1"/>
    <col min="6403" max="6403" width="1.1796875" customWidth="1"/>
    <col min="6404" max="6404" width="10.6328125" customWidth="1"/>
    <col min="6405" max="6405" width="15.6328125" customWidth="1"/>
    <col min="6406" max="6406" width="9" hidden="1" customWidth="1"/>
    <col min="6407" max="6407" width="1.1796875" customWidth="1"/>
    <col min="6408" max="6408" width="14.90625" customWidth="1"/>
    <col min="6409" max="6409" width="1.1796875" customWidth="1"/>
    <col min="6410" max="6410" width="10.6328125" customWidth="1"/>
    <col min="6411" max="6411" width="15.6328125" customWidth="1"/>
    <col min="6657" max="6657" width="1.1796875" customWidth="1"/>
    <col min="6658" max="6658" width="15" customWidth="1"/>
    <col min="6659" max="6659" width="1.1796875" customWidth="1"/>
    <col min="6660" max="6660" width="10.6328125" customWidth="1"/>
    <col min="6661" max="6661" width="15.6328125" customWidth="1"/>
    <col min="6662" max="6662" width="9" hidden="1" customWidth="1"/>
    <col min="6663" max="6663" width="1.1796875" customWidth="1"/>
    <col min="6664" max="6664" width="14.90625" customWidth="1"/>
    <col min="6665" max="6665" width="1.1796875" customWidth="1"/>
    <col min="6666" max="6666" width="10.6328125" customWidth="1"/>
    <col min="6667" max="6667" width="15.6328125" customWidth="1"/>
    <col min="6913" max="6913" width="1.1796875" customWidth="1"/>
    <col min="6914" max="6914" width="15" customWidth="1"/>
    <col min="6915" max="6915" width="1.1796875" customWidth="1"/>
    <col min="6916" max="6916" width="10.6328125" customWidth="1"/>
    <col min="6917" max="6917" width="15.6328125" customWidth="1"/>
    <col min="6918" max="6918" width="9" hidden="1" customWidth="1"/>
    <col min="6919" max="6919" width="1.1796875" customWidth="1"/>
    <col min="6920" max="6920" width="14.90625" customWidth="1"/>
    <col min="6921" max="6921" width="1.1796875" customWidth="1"/>
    <col min="6922" max="6922" width="10.6328125" customWidth="1"/>
    <col min="6923" max="6923" width="15.6328125" customWidth="1"/>
    <col min="7169" max="7169" width="1.1796875" customWidth="1"/>
    <col min="7170" max="7170" width="15" customWidth="1"/>
    <col min="7171" max="7171" width="1.1796875" customWidth="1"/>
    <col min="7172" max="7172" width="10.6328125" customWidth="1"/>
    <col min="7173" max="7173" width="15.6328125" customWidth="1"/>
    <col min="7174" max="7174" width="9" hidden="1" customWidth="1"/>
    <col min="7175" max="7175" width="1.1796875" customWidth="1"/>
    <col min="7176" max="7176" width="14.90625" customWidth="1"/>
    <col min="7177" max="7177" width="1.1796875" customWidth="1"/>
    <col min="7178" max="7178" width="10.6328125" customWidth="1"/>
    <col min="7179" max="7179" width="15.6328125" customWidth="1"/>
    <col min="7425" max="7425" width="1.1796875" customWidth="1"/>
    <col min="7426" max="7426" width="15" customWidth="1"/>
    <col min="7427" max="7427" width="1.1796875" customWidth="1"/>
    <col min="7428" max="7428" width="10.6328125" customWidth="1"/>
    <col min="7429" max="7429" width="15.6328125" customWidth="1"/>
    <col min="7430" max="7430" width="9" hidden="1" customWidth="1"/>
    <col min="7431" max="7431" width="1.1796875" customWidth="1"/>
    <col min="7432" max="7432" width="14.90625" customWidth="1"/>
    <col min="7433" max="7433" width="1.1796875" customWidth="1"/>
    <col min="7434" max="7434" width="10.6328125" customWidth="1"/>
    <col min="7435" max="7435" width="15.6328125" customWidth="1"/>
    <col min="7681" max="7681" width="1.1796875" customWidth="1"/>
    <col min="7682" max="7682" width="15" customWidth="1"/>
    <col min="7683" max="7683" width="1.1796875" customWidth="1"/>
    <col min="7684" max="7684" width="10.6328125" customWidth="1"/>
    <col min="7685" max="7685" width="15.6328125" customWidth="1"/>
    <col min="7686" max="7686" width="9" hidden="1" customWidth="1"/>
    <col min="7687" max="7687" width="1.1796875" customWidth="1"/>
    <col min="7688" max="7688" width="14.90625" customWidth="1"/>
    <col min="7689" max="7689" width="1.1796875" customWidth="1"/>
    <col min="7690" max="7690" width="10.6328125" customWidth="1"/>
    <col min="7691" max="7691" width="15.6328125" customWidth="1"/>
    <col min="7937" max="7937" width="1.1796875" customWidth="1"/>
    <col min="7938" max="7938" width="15" customWidth="1"/>
    <col min="7939" max="7939" width="1.1796875" customWidth="1"/>
    <col min="7940" max="7940" width="10.6328125" customWidth="1"/>
    <col min="7941" max="7941" width="15.6328125" customWidth="1"/>
    <col min="7942" max="7942" width="9" hidden="1" customWidth="1"/>
    <col min="7943" max="7943" width="1.1796875" customWidth="1"/>
    <col min="7944" max="7944" width="14.90625" customWidth="1"/>
    <col min="7945" max="7945" width="1.1796875" customWidth="1"/>
    <col min="7946" max="7946" width="10.6328125" customWidth="1"/>
    <col min="7947" max="7947" width="15.6328125" customWidth="1"/>
    <col min="8193" max="8193" width="1.1796875" customWidth="1"/>
    <col min="8194" max="8194" width="15" customWidth="1"/>
    <col min="8195" max="8195" width="1.1796875" customWidth="1"/>
    <col min="8196" max="8196" width="10.6328125" customWidth="1"/>
    <col min="8197" max="8197" width="15.6328125" customWidth="1"/>
    <col min="8198" max="8198" width="9" hidden="1" customWidth="1"/>
    <col min="8199" max="8199" width="1.1796875" customWidth="1"/>
    <col min="8200" max="8200" width="14.90625" customWidth="1"/>
    <col min="8201" max="8201" width="1.1796875" customWidth="1"/>
    <col min="8202" max="8202" width="10.6328125" customWidth="1"/>
    <col min="8203" max="8203" width="15.6328125" customWidth="1"/>
    <col min="8449" max="8449" width="1.1796875" customWidth="1"/>
    <col min="8450" max="8450" width="15" customWidth="1"/>
    <col min="8451" max="8451" width="1.1796875" customWidth="1"/>
    <col min="8452" max="8452" width="10.6328125" customWidth="1"/>
    <col min="8453" max="8453" width="15.6328125" customWidth="1"/>
    <col min="8454" max="8454" width="9" hidden="1" customWidth="1"/>
    <col min="8455" max="8455" width="1.1796875" customWidth="1"/>
    <col min="8456" max="8456" width="14.90625" customWidth="1"/>
    <col min="8457" max="8457" width="1.1796875" customWidth="1"/>
    <col min="8458" max="8458" width="10.6328125" customWidth="1"/>
    <col min="8459" max="8459" width="15.6328125" customWidth="1"/>
    <col min="8705" max="8705" width="1.1796875" customWidth="1"/>
    <col min="8706" max="8706" width="15" customWidth="1"/>
    <col min="8707" max="8707" width="1.1796875" customWidth="1"/>
    <col min="8708" max="8708" width="10.6328125" customWidth="1"/>
    <col min="8709" max="8709" width="15.6328125" customWidth="1"/>
    <col min="8710" max="8710" width="9" hidden="1" customWidth="1"/>
    <col min="8711" max="8711" width="1.1796875" customWidth="1"/>
    <col min="8712" max="8712" width="14.90625" customWidth="1"/>
    <col min="8713" max="8713" width="1.1796875" customWidth="1"/>
    <col min="8714" max="8714" width="10.6328125" customWidth="1"/>
    <col min="8715" max="8715" width="15.6328125" customWidth="1"/>
    <col min="8961" max="8961" width="1.1796875" customWidth="1"/>
    <col min="8962" max="8962" width="15" customWidth="1"/>
    <col min="8963" max="8963" width="1.1796875" customWidth="1"/>
    <col min="8964" max="8964" width="10.6328125" customWidth="1"/>
    <col min="8965" max="8965" width="15.6328125" customWidth="1"/>
    <col min="8966" max="8966" width="9" hidden="1" customWidth="1"/>
    <col min="8967" max="8967" width="1.1796875" customWidth="1"/>
    <col min="8968" max="8968" width="14.90625" customWidth="1"/>
    <col min="8969" max="8969" width="1.1796875" customWidth="1"/>
    <col min="8970" max="8970" width="10.6328125" customWidth="1"/>
    <col min="8971" max="8971" width="15.6328125" customWidth="1"/>
    <col min="9217" max="9217" width="1.1796875" customWidth="1"/>
    <col min="9218" max="9218" width="15" customWidth="1"/>
    <col min="9219" max="9219" width="1.1796875" customWidth="1"/>
    <col min="9220" max="9220" width="10.6328125" customWidth="1"/>
    <col min="9221" max="9221" width="15.6328125" customWidth="1"/>
    <col min="9222" max="9222" width="9" hidden="1" customWidth="1"/>
    <col min="9223" max="9223" width="1.1796875" customWidth="1"/>
    <col min="9224" max="9224" width="14.90625" customWidth="1"/>
    <col min="9225" max="9225" width="1.1796875" customWidth="1"/>
    <col min="9226" max="9226" width="10.6328125" customWidth="1"/>
    <col min="9227" max="9227" width="15.6328125" customWidth="1"/>
    <col min="9473" max="9473" width="1.1796875" customWidth="1"/>
    <col min="9474" max="9474" width="15" customWidth="1"/>
    <col min="9475" max="9475" width="1.1796875" customWidth="1"/>
    <col min="9476" max="9476" width="10.6328125" customWidth="1"/>
    <col min="9477" max="9477" width="15.6328125" customWidth="1"/>
    <col min="9478" max="9478" width="9" hidden="1" customWidth="1"/>
    <col min="9479" max="9479" width="1.1796875" customWidth="1"/>
    <col min="9480" max="9480" width="14.90625" customWidth="1"/>
    <col min="9481" max="9481" width="1.1796875" customWidth="1"/>
    <col min="9482" max="9482" width="10.6328125" customWidth="1"/>
    <col min="9483" max="9483" width="15.6328125" customWidth="1"/>
    <col min="9729" max="9729" width="1.1796875" customWidth="1"/>
    <col min="9730" max="9730" width="15" customWidth="1"/>
    <col min="9731" max="9731" width="1.1796875" customWidth="1"/>
    <col min="9732" max="9732" width="10.6328125" customWidth="1"/>
    <col min="9733" max="9733" width="15.6328125" customWidth="1"/>
    <col min="9734" max="9734" width="9" hidden="1" customWidth="1"/>
    <col min="9735" max="9735" width="1.1796875" customWidth="1"/>
    <col min="9736" max="9736" width="14.90625" customWidth="1"/>
    <col min="9737" max="9737" width="1.1796875" customWidth="1"/>
    <col min="9738" max="9738" width="10.6328125" customWidth="1"/>
    <col min="9739" max="9739" width="15.6328125" customWidth="1"/>
    <col min="9985" max="9985" width="1.1796875" customWidth="1"/>
    <col min="9986" max="9986" width="15" customWidth="1"/>
    <col min="9987" max="9987" width="1.1796875" customWidth="1"/>
    <col min="9988" max="9988" width="10.6328125" customWidth="1"/>
    <col min="9989" max="9989" width="15.6328125" customWidth="1"/>
    <col min="9990" max="9990" width="9" hidden="1" customWidth="1"/>
    <col min="9991" max="9991" width="1.1796875" customWidth="1"/>
    <col min="9992" max="9992" width="14.90625" customWidth="1"/>
    <col min="9993" max="9993" width="1.1796875" customWidth="1"/>
    <col min="9994" max="9994" width="10.6328125" customWidth="1"/>
    <col min="9995" max="9995" width="15.6328125" customWidth="1"/>
    <col min="10241" max="10241" width="1.1796875" customWidth="1"/>
    <col min="10242" max="10242" width="15" customWidth="1"/>
    <col min="10243" max="10243" width="1.1796875" customWidth="1"/>
    <col min="10244" max="10244" width="10.6328125" customWidth="1"/>
    <col min="10245" max="10245" width="15.6328125" customWidth="1"/>
    <col min="10246" max="10246" width="9" hidden="1" customWidth="1"/>
    <col min="10247" max="10247" width="1.1796875" customWidth="1"/>
    <col min="10248" max="10248" width="14.90625" customWidth="1"/>
    <col min="10249" max="10249" width="1.1796875" customWidth="1"/>
    <col min="10250" max="10250" width="10.6328125" customWidth="1"/>
    <col min="10251" max="10251" width="15.6328125" customWidth="1"/>
    <col min="10497" max="10497" width="1.1796875" customWidth="1"/>
    <col min="10498" max="10498" width="15" customWidth="1"/>
    <col min="10499" max="10499" width="1.1796875" customWidth="1"/>
    <col min="10500" max="10500" width="10.6328125" customWidth="1"/>
    <col min="10501" max="10501" width="15.6328125" customWidth="1"/>
    <col min="10502" max="10502" width="9" hidden="1" customWidth="1"/>
    <col min="10503" max="10503" width="1.1796875" customWidth="1"/>
    <col min="10504" max="10504" width="14.90625" customWidth="1"/>
    <col min="10505" max="10505" width="1.1796875" customWidth="1"/>
    <col min="10506" max="10506" width="10.6328125" customWidth="1"/>
    <col min="10507" max="10507" width="15.6328125" customWidth="1"/>
    <col min="10753" max="10753" width="1.1796875" customWidth="1"/>
    <col min="10754" max="10754" width="15" customWidth="1"/>
    <col min="10755" max="10755" width="1.1796875" customWidth="1"/>
    <col min="10756" max="10756" width="10.6328125" customWidth="1"/>
    <col min="10757" max="10757" width="15.6328125" customWidth="1"/>
    <col min="10758" max="10758" width="9" hidden="1" customWidth="1"/>
    <col min="10759" max="10759" width="1.1796875" customWidth="1"/>
    <col min="10760" max="10760" width="14.90625" customWidth="1"/>
    <col min="10761" max="10761" width="1.1796875" customWidth="1"/>
    <col min="10762" max="10762" width="10.6328125" customWidth="1"/>
    <col min="10763" max="10763" width="15.6328125" customWidth="1"/>
    <col min="11009" max="11009" width="1.1796875" customWidth="1"/>
    <col min="11010" max="11010" width="15" customWidth="1"/>
    <col min="11011" max="11011" width="1.1796875" customWidth="1"/>
    <col min="11012" max="11012" width="10.6328125" customWidth="1"/>
    <col min="11013" max="11013" width="15.6328125" customWidth="1"/>
    <col min="11014" max="11014" width="9" hidden="1" customWidth="1"/>
    <col min="11015" max="11015" width="1.1796875" customWidth="1"/>
    <col min="11016" max="11016" width="14.90625" customWidth="1"/>
    <col min="11017" max="11017" width="1.1796875" customWidth="1"/>
    <col min="11018" max="11018" width="10.6328125" customWidth="1"/>
    <col min="11019" max="11019" width="15.6328125" customWidth="1"/>
    <col min="11265" max="11265" width="1.1796875" customWidth="1"/>
    <col min="11266" max="11266" width="15" customWidth="1"/>
    <col min="11267" max="11267" width="1.1796875" customWidth="1"/>
    <col min="11268" max="11268" width="10.6328125" customWidth="1"/>
    <col min="11269" max="11269" width="15.6328125" customWidth="1"/>
    <col min="11270" max="11270" width="9" hidden="1" customWidth="1"/>
    <col min="11271" max="11271" width="1.1796875" customWidth="1"/>
    <col min="11272" max="11272" width="14.90625" customWidth="1"/>
    <col min="11273" max="11273" width="1.1796875" customWidth="1"/>
    <col min="11274" max="11274" width="10.6328125" customWidth="1"/>
    <col min="11275" max="11275" width="15.6328125" customWidth="1"/>
    <col min="11521" max="11521" width="1.1796875" customWidth="1"/>
    <col min="11522" max="11522" width="15" customWidth="1"/>
    <col min="11523" max="11523" width="1.1796875" customWidth="1"/>
    <col min="11524" max="11524" width="10.6328125" customWidth="1"/>
    <col min="11525" max="11525" width="15.6328125" customWidth="1"/>
    <col min="11526" max="11526" width="9" hidden="1" customWidth="1"/>
    <col min="11527" max="11527" width="1.1796875" customWidth="1"/>
    <col min="11528" max="11528" width="14.90625" customWidth="1"/>
    <col min="11529" max="11529" width="1.1796875" customWidth="1"/>
    <col min="11530" max="11530" width="10.6328125" customWidth="1"/>
    <col min="11531" max="11531" width="15.6328125" customWidth="1"/>
    <col min="11777" max="11777" width="1.1796875" customWidth="1"/>
    <col min="11778" max="11778" width="15" customWidth="1"/>
    <col min="11779" max="11779" width="1.1796875" customWidth="1"/>
    <col min="11780" max="11780" width="10.6328125" customWidth="1"/>
    <col min="11781" max="11781" width="15.6328125" customWidth="1"/>
    <col min="11782" max="11782" width="9" hidden="1" customWidth="1"/>
    <col min="11783" max="11783" width="1.1796875" customWidth="1"/>
    <col min="11784" max="11784" width="14.90625" customWidth="1"/>
    <col min="11785" max="11785" width="1.1796875" customWidth="1"/>
    <col min="11786" max="11786" width="10.6328125" customWidth="1"/>
    <col min="11787" max="11787" width="15.6328125" customWidth="1"/>
    <col min="12033" max="12033" width="1.1796875" customWidth="1"/>
    <col min="12034" max="12034" width="15" customWidth="1"/>
    <col min="12035" max="12035" width="1.1796875" customWidth="1"/>
    <col min="12036" max="12036" width="10.6328125" customWidth="1"/>
    <col min="12037" max="12037" width="15.6328125" customWidth="1"/>
    <col min="12038" max="12038" width="9" hidden="1" customWidth="1"/>
    <col min="12039" max="12039" width="1.1796875" customWidth="1"/>
    <col min="12040" max="12040" width="14.90625" customWidth="1"/>
    <col min="12041" max="12041" width="1.1796875" customWidth="1"/>
    <col min="12042" max="12042" width="10.6328125" customWidth="1"/>
    <col min="12043" max="12043" width="15.6328125" customWidth="1"/>
    <col min="12289" max="12289" width="1.1796875" customWidth="1"/>
    <col min="12290" max="12290" width="15" customWidth="1"/>
    <col min="12291" max="12291" width="1.1796875" customWidth="1"/>
    <col min="12292" max="12292" width="10.6328125" customWidth="1"/>
    <col min="12293" max="12293" width="15.6328125" customWidth="1"/>
    <col min="12294" max="12294" width="9" hidden="1" customWidth="1"/>
    <col min="12295" max="12295" width="1.1796875" customWidth="1"/>
    <col min="12296" max="12296" width="14.90625" customWidth="1"/>
    <col min="12297" max="12297" width="1.1796875" customWidth="1"/>
    <col min="12298" max="12298" width="10.6328125" customWidth="1"/>
    <col min="12299" max="12299" width="15.6328125" customWidth="1"/>
    <col min="12545" max="12545" width="1.1796875" customWidth="1"/>
    <col min="12546" max="12546" width="15" customWidth="1"/>
    <col min="12547" max="12547" width="1.1796875" customWidth="1"/>
    <col min="12548" max="12548" width="10.6328125" customWidth="1"/>
    <col min="12549" max="12549" width="15.6328125" customWidth="1"/>
    <col min="12550" max="12550" width="9" hidden="1" customWidth="1"/>
    <col min="12551" max="12551" width="1.1796875" customWidth="1"/>
    <col min="12552" max="12552" width="14.90625" customWidth="1"/>
    <col min="12553" max="12553" width="1.1796875" customWidth="1"/>
    <col min="12554" max="12554" width="10.6328125" customWidth="1"/>
    <col min="12555" max="12555" width="15.6328125" customWidth="1"/>
    <col min="12801" max="12801" width="1.1796875" customWidth="1"/>
    <col min="12802" max="12802" width="15" customWidth="1"/>
    <col min="12803" max="12803" width="1.1796875" customWidth="1"/>
    <col min="12804" max="12804" width="10.6328125" customWidth="1"/>
    <col min="12805" max="12805" width="15.6328125" customWidth="1"/>
    <col min="12806" max="12806" width="9" hidden="1" customWidth="1"/>
    <col min="12807" max="12807" width="1.1796875" customWidth="1"/>
    <col min="12808" max="12808" width="14.90625" customWidth="1"/>
    <col min="12809" max="12809" width="1.1796875" customWidth="1"/>
    <col min="12810" max="12810" width="10.6328125" customWidth="1"/>
    <col min="12811" max="12811" width="15.6328125" customWidth="1"/>
    <col min="13057" max="13057" width="1.1796875" customWidth="1"/>
    <col min="13058" max="13058" width="15" customWidth="1"/>
    <col min="13059" max="13059" width="1.1796875" customWidth="1"/>
    <col min="13060" max="13060" width="10.6328125" customWidth="1"/>
    <col min="13061" max="13061" width="15.6328125" customWidth="1"/>
    <col min="13062" max="13062" width="9" hidden="1" customWidth="1"/>
    <col min="13063" max="13063" width="1.1796875" customWidth="1"/>
    <col min="13064" max="13064" width="14.90625" customWidth="1"/>
    <col min="13065" max="13065" width="1.1796875" customWidth="1"/>
    <col min="13066" max="13066" width="10.6328125" customWidth="1"/>
    <col min="13067" max="13067" width="15.6328125" customWidth="1"/>
    <col min="13313" max="13313" width="1.1796875" customWidth="1"/>
    <col min="13314" max="13314" width="15" customWidth="1"/>
    <col min="13315" max="13315" width="1.1796875" customWidth="1"/>
    <col min="13316" max="13316" width="10.6328125" customWidth="1"/>
    <col min="13317" max="13317" width="15.6328125" customWidth="1"/>
    <col min="13318" max="13318" width="9" hidden="1" customWidth="1"/>
    <col min="13319" max="13319" width="1.1796875" customWidth="1"/>
    <col min="13320" max="13320" width="14.90625" customWidth="1"/>
    <col min="13321" max="13321" width="1.1796875" customWidth="1"/>
    <col min="13322" max="13322" width="10.6328125" customWidth="1"/>
    <col min="13323" max="13323" width="15.6328125" customWidth="1"/>
    <col min="13569" max="13569" width="1.1796875" customWidth="1"/>
    <col min="13570" max="13570" width="15" customWidth="1"/>
    <col min="13571" max="13571" width="1.1796875" customWidth="1"/>
    <col min="13572" max="13572" width="10.6328125" customWidth="1"/>
    <col min="13573" max="13573" width="15.6328125" customWidth="1"/>
    <col min="13574" max="13574" width="9" hidden="1" customWidth="1"/>
    <col min="13575" max="13575" width="1.1796875" customWidth="1"/>
    <col min="13576" max="13576" width="14.90625" customWidth="1"/>
    <col min="13577" max="13577" width="1.1796875" customWidth="1"/>
    <col min="13578" max="13578" width="10.6328125" customWidth="1"/>
    <col min="13579" max="13579" width="15.6328125" customWidth="1"/>
    <col min="13825" max="13825" width="1.1796875" customWidth="1"/>
    <col min="13826" max="13826" width="15" customWidth="1"/>
    <col min="13827" max="13827" width="1.1796875" customWidth="1"/>
    <col min="13828" max="13828" width="10.6328125" customWidth="1"/>
    <col min="13829" max="13829" width="15.6328125" customWidth="1"/>
    <col min="13830" max="13830" width="9" hidden="1" customWidth="1"/>
    <col min="13831" max="13831" width="1.1796875" customWidth="1"/>
    <col min="13832" max="13832" width="14.90625" customWidth="1"/>
    <col min="13833" max="13833" width="1.1796875" customWidth="1"/>
    <col min="13834" max="13834" width="10.6328125" customWidth="1"/>
    <col min="13835" max="13835" width="15.6328125" customWidth="1"/>
    <col min="14081" max="14081" width="1.1796875" customWidth="1"/>
    <col min="14082" max="14082" width="15" customWidth="1"/>
    <col min="14083" max="14083" width="1.1796875" customWidth="1"/>
    <col min="14084" max="14084" width="10.6328125" customWidth="1"/>
    <col min="14085" max="14085" width="15.6328125" customWidth="1"/>
    <col min="14086" max="14086" width="9" hidden="1" customWidth="1"/>
    <col min="14087" max="14087" width="1.1796875" customWidth="1"/>
    <col min="14088" max="14088" width="14.90625" customWidth="1"/>
    <col min="14089" max="14089" width="1.1796875" customWidth="1"/>
    <col min="14090" max="14090" width="10.6328125" customWidth="1"/>
    <col min="14091" max="14091" width="15.6328125" customWidth="1"/>
    <col min="14337" max="14337" width="1.1796875" customWidth="1"/>
    <col min="14338" max="14338" width="15" customWidth="1"/>
    <col min="14339" max="14339" width="1.1796875" customWidth="1"/>
    <col min="14340" max="14340" width="10.6328125" customWidth="1"/>
    <col min="14341" max="14341" width="15.6328125" customWidth="1"/>
    <col min="14342" max="14342" width="9" hidden="1" customWidth="1"/>
    <col min="14343" max="14343" width="1.1796875" customWidth="1"/>
    <col min="14344" max="14344" width="14.90625" customWidth="1"/>
    <col min="14345" max="14345" width="1.1796875" customWidth="1"/>
    <col min="14346" max="14346" width="10.6328125" customWidth="1"/>
    <col min="14347" max="14347" width="15.6328125" customWidth="1"/>
    <col min="14593" max="14593" width="1.1796875" customWidth="1"/>
    <col min="14594" max="14594" width="15" customWidth="1"/>
    <col min="14595" max="14595" width="1.1796875" customWidth="1"/>
    <col min="14596" max="14596" width="10.6328125" customWidth="1"/>
    <col min="14597" max="14597" width="15.6328125" customWidth="1"/>
    <col min="14598" max="14598" width="9" hidden="1" customWidth="1"/>
    <col min="14599" max="14599" width="1.1796875" customWidth="1"/>
    <col min="14600" max="14600" width="14.90625" customWidth="1"/>
    <col min="14601" max="14601" width="1.1796875" customWidth="1"/>
    <col min="14602" max="14602" width="10.6328125" customWidth="1"/>
    <col min="14603" max="14603" width="15.6328125" customWidth="1"/>
    <col min="14849" max="14849" width="1.1796875" customWidth="1"/>
    <col min="14850" max="14850" width="15" customWidth="1"/>
    <col min="14851" max="14851" width="1.1796875" customWidth="1"/>
    <col min="14852" max="14852" width="10.6328125" customWidth="1"/>
    <col min="14853" max="14853" width="15.6328125" customWidth="1"/>
    <col min="14854" max="14854" width="9" hidden="1" customWidth="1"/>
    <col min="14855" max="14855" width="1.1796875" customWidth="1"/>
    <col min="14856" max="14856" width="14.90625" customWidth="1"/>
    <col min="14857" max="14857" width="1.1796875" customWidth="1"/>
    <col min="14858" max="14858" width="10.6328125" customWidth="1"/>
    <col min="14859" max="14859" width="15.6328125" customWidth="1"/>
    <col min="15105" max="15105" width="1.1796875" customWidth="1"/>
    <col min="15106" max="15106" width="15" customWidth="1"/>
    <col min="15107" max="15107" width="1.1796875" customWidth="1"/>
    <col min="15108" max="15108" width="10.6328125" customWidth="1"/>
    <col min="15109" max="15109" width="15.6328125" customWidth="1"/>
    <col min="15110" max="15110" width="9" hidden="1" customWidth="1"/>
    <col min="15111" max="15111" width="1.1796875" customWidth="1"/>
    <col min="15112" max="15112" width="14.90625" customWidth="1"/>
    <col min="15113" max="15113" width="1.1796875" customWidth="1"/>
    <col min="15114" max="15114" width="10.6328125" customWidth="1"/>
    <col min="15115" max="15115" width="15.6328125" customWidth="1"/>
    <col min="15361" max="15361" width="1.1796875" customWidth="1"/>
    <col min="15362" max="15362" width="15" customWidth="1"/>
    <col min="15363" max="15363" width="1.1796875" customWidth="1"/>
    <col min="15364" max="15364" width="10.6328125" customWidth="1"/>
    <col min="15365" max="15365" width="15.6328125" customWidth="1"/>
    <col min="15366" max="15366" width="9" hidden="1" customWidth="1"/>
    <col min="15367" max="15367" width="1.1796875" customWidth="1"/>
    <col min="15368" max="15368" width="14.90625" customWidth="1"/>
    <col min="15369" max="15369" width="1.1796875" customWidth="1"/>
    <col min="15370" max="15370" width="10.6328125" customWidth="1"/>
    <col min="15371" max="15371" width="15.6328125" customWidth="1"/>
    <col min="15617" max="15617" width="1.1796875" customWidth="1"/>
    <col min="15618" max="15618" width="15" customWidth="1"/>
    <col min="15619" max="15619" width="1.1796875" customWidth="1"/>
    <col min="15620" max="15620" width="10.6328125" customWidth="1"/>
    <col min="15621" max="15621" width="15.6328125" customWidth="1"/>
    <col min="15622" max="15622" width="9" hidden="1" customWidth="1"/>
    <col min="15623" max="15623" width="1.1796875" customWidth="1"/>
    <col min="15624" max="15624" width="14.90625" customWidth="1"/>
    <col min="15625" max="15625" width="1.1796875" customWidth="1"/>
    <col min="15626" max="15626" width="10.6328125" customWidth="1"/>
    <col min="15627" max="15627" width="15.6328125" customWidth="1"/>
    <col min="15873" max="15873" width="1.1796875" customWidth="1"/>
    <col min="15874" max="15874" width="15" customWidth="1"/>
    <col min="15875" max="15875" width="1.1796875" customWidth="1"/>
    <col min="15876" max="15876" width="10.6328125" customWidth="1"/>
    <col min="15877" max="15877" width="15.6328125" customWidth="1"/>
    <col min="15878" max="15878" width="9" hidden="1" customWidth="1"/>
    <col min="15879" max="15879" width="1.1796875" customWidth="1"/>
    <col min="15880" max="15880" width="14.90625" customWidth="1"/>
    <col min="15881" max="15881" width="1.1796875" customWidth="1"/>
    <col min="15882" max="15882" width="10.6328125" customWidth="1"/>
    <col min="15883" max="15883" width="15.6328125" customWidth="1"/>
    <col min="16129" max="16129" width="1.1796875" customWidth="1"/>
    <col min="16130" max="16130" width="15" customWidth="1"/>
    <col min="16131" max="16131" width="1.1796875" customWidth="1"/>
    <col min="16132" max="16132" width="10.6328125" customWidth="1"/>
    <col min="16133" max="16133" width="15.6328125" customWidth="1"/>
    <col min="16134" max="16134" width="9" hidden="1" customWidth="1"/>
    <col min="16135" max="16135" width="1.1796875" customWidth="1"/>
    <col min="16136" max="16136" width="14.90625" customWidth="1"/>
    <col min="16137" max="16137" width="1.1796875" customWidth="1"/>
    <col min="16138" max="16138" width="10.6328125" customWidth="1"/>
    <col min="16139" max="16139" width="15.6328125" customWidth="1"/>
  </cols>
  <sheetData>
    <row r="2" spans="1:11" ht="21">
      <c r="D2" s="838" t="s">
        <v>240</v>
      </c>
      <c r="E2" s="839"/>
      <c r="F2" s="839"/>
      <c r="G2" s="839"/>
      <c r="H2" s="839"/>
      <c r="I2" s="839"/>
      <c r="J2" s="839"/>
      <c r="K2" s="58" t="str">
        <f>+入力!B1</f>
        <v>ver１２</v>
      </c>
    </row>
    <row r="4" spans="1:11" hidden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24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24" customHeight="1">
      <c r="A6" s="3"/>
      <c r="B6" s="4" t="str">
        <f>IF(②全日本!C9="","",+②全日本!C9)</f>
        <v/>
      </c>
      <c r="I6" s="840" t="s">
        <v>241</v>
      </c>
      <c r="J6" s="841"/>
      <c r="K6" s="841"/>
    </row>
    <row r="7" spans="1:11" ht="24" customHeight="1">
      <c r="A7" s="5"/>
      <c r="B7" s="6" t="s">
        <v>188</v>
      </c>
      <c r="C7" s="7"/>
      <c r="D7" s="842" t="str">
        <f>IF(②全日本!E10="","",+②全日本!E10)</f>
        <v/>
      </c>
      <c r="E7" s="842"/>
      <c r="F7" s="5"/>
      <c r="G7" s="5"/>
      <c r="H7" s="6" t="s">
        <v>242</v>
      </c>
      <c r="I7" s="843"/>
      <c r="J7" s="843"/>
      <c r="K7" s="843"/>
    </row>
    <row r="8" spans="1:11" ht="24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ht="24" customHeight="1">
      <c r="A9" s="844" t="s">
        <v>243</v>
      </c>
      <c r="B9" s="845"/>
      <c r="C9" s="845"/>
      <c r="D9" s="845"/>
      <c r="E9" s="845"/>
      <c r="F9" s="845"/>
      <c r="G9" s="844" t="s">
        <v>244</v>
      </c>
      <c r="H9" s="671"/>
      <c r="I9" s="671"/>
      <c r="J9" s="671"/>
      <c r="K9" s="846"/>
    </row>
    <row r="10" spans="1:11" ht="24" customHeight="1">
      <c r="A10" s="9"/>
      <c r="B10" s="10" t="s">
        <v>245</v>
      </c>
      <c r="C10" s="11"/>
      <c r="D10" s="847"/>
      <c r="E10" s="848"/>
      <c r="F10" s="12"/>
      <c r="G10" s="13"/>
      <c r="H10" s="10" t="s">
        <v>245</v>
      </c>
      <c r="I10" s="59"/>
      <c r="J10" s="849"/>
      <c r="K10" s="850"/>
    </row>
    <row r="11" spans="1:11" ht="24" customHeight="1">
      <c r="A11" s="14"/>
      <c r="B11" s="4" t="s">
        <v>246</v>
      </c>
      <c r="C11" s="15"/>
      <c r="D11" s="851"/>
      <c r="E11" s="852"/>
      <c r="F11" s="15"/>
      <c r="G11" s="14"/>
      <c r="H11" s="4" t="s">
        <v>246</v>
      </c>
      <c r="I11" s="60"/>
      <c r="J11" s="851"/>
      <c r="K11" s="853"/>
    </row>
    <row r="12" spans="1:11" ht="24" customHeight="1">
      <c r="A12" s="16"/>
      <c r="B12" s="10" t="s">
        <v>247</v>
      </c>
      <c r="C12" s="11"/>
      <c r="D12" s="847"/>
      <c r="E12" s="848"/>
      <c r="F12" s="12"/>
      <c r="G12" s="13"/>
      <c r="H12" s="10" t="s">
        <v>247</v>
      </c>
      <c r="I12" s="61"/>
      <c r="J12" s="849"/>
      <c r="K12" s="850"/>
    </row>
    <row r="13" spans="1:11" ht="24" customHeight="1">
      <c r="A13" s="17"/>
      <c r="B13" s="4" t="s">
        <v>246</v>
      </c>
      <c r="C13" s="18"/>
      <c r="D13" s="851"/>
      <c r="E13" s="852"/>
      <c r="F13" s="19"/>
      <c r="G13" s="20"/>
      <c r="H13" s="4" t="s">
        <v>246</v>
      </c>
      <c r="I13" s="62"/>
      <c r="J13" s="854"/>
      <c r="K13" s="855"/>
    </row>
    <row r="14" spans="1:11" ht="24" customHeight="1">
      <c r="A14" s="16"/>
      <c r="B14" s="21" t="s">
        <v>73</v>
      </c>
      <c r="C14" s="22"/>
      <c r="D14" s="856"/>
      <c r="E14" s="857"/>
      <c r="F14" s="23"/>
      <c r="G14" s="24"/>
      <c r="H14" s="21" t="s">
        <v>73</v>
      </c>
      <c r="I14" s="63"/>
      <c r="J14" s="849"/>
      <c r="K14" s="850"/>
    </row>
    <row r="15" spans="1:11" ht="24" customHeight="1">
      <c r="A15" s="25"/>
      <c r="B15" s="4" t="s">
        <v>246</v>
      </c>
      <c r="C15" s="26"/>
      <c r="D15" s="858"/>
      <c r="E15" s="859"/>
      <c r="F15" s="27"/>
      <c r="G15" s="28"/>
      <c r="H15" s="4" t="s">
        <v>246</v>
      </c>
      <c r="I15" s="64"/>
      <c r="J15" s="860"/>
      <c r="K15" s="861"/>
    </row>
    <row r="16" spans="1:11" ht="24" customHeight="1">
      <c r="A16" s="29"/>
      <c r="B16" s="30" t="s">
        <v>203</v>
      </c>
      <c r="C16" s="31"/>
      <c r="D16" s="32" t="s">
        <v>248</v>
      </c>
      <c r="E16" s="862"/>
      <c r="F16" s="863"/>
      <c r="G16" s="33"/>
      <c r="H16" s="34" t="s">
        <v>203</v>
      </c>
      <c r="I16" s="65"/>
      <c r="J16" s="32" t="s">
        <v>248</v>
      </c>
      <c r="K16" s="66"/>
    </row>
    <row r="17" spans="1:11" ht="24" customHeight="1">
      <c r="A17" s="35"/>
      <c r="B17" s="36" t="s">
        <v>249</v>
      </c>
      <c r="C17" s="37"/>
      <c r="D17" s="38" t="s">
        <v>250</v>
      </c>
      <c r="E17" s="864"/>
      <c r="F17" s="865"/>
      <c r="G17" s="39"/>
      <c r="H17" s="40" t="s">
        <v>249</v>
      </c>
      <c r="I17" s="37"/>
      <c r="J17" s="38" t="s">
        <v>250</v>
      </c>
      <c r="K17" s="67"/>
    </row>
    <row r="18" spans="1:11" ht="24" customHeight="1">
      <c r="A18" s="41"/>
      <c r="B18" s="42"/>
      <c r="C18" s="42"/>
      <c r="D18" s="43"/>
      <c r="E18" s="42"/>
      <c r="F18" s="42"/>
      <c r="G18" s="42"/>
      <c r="H18" s="42"/>
      <c r="I18" s="42"/>
      <c r="J18" s="43"/>
      <c r="K18" s="42"/>
    </row>
    <row r="19" spans="1:11" ht="24" customHeight="1">
      <c r="A19" s="44"/>
      <c r="B19" s="866" t="s">
        <v>251</v>
      </c>
      <c r="C19" s="866"/>
      <c r="D19" s="866"/>
      <c r="E19" s="866"/>
      <c r="F19" s="866"/>
      <c r="G19" s="866"/>
      <c r="H19" s="866"/>
      <c r="I19" s="866"/>
      <c r="J19" s="866"/>
      <c r="K19" s="866"/>
    </row>
    <row r="20" spans="1:11" ht="24" customHeight="1">
      <c r="A20" s="44"/>
      <c r="B20" s="45"/>
      <c r="C20" s="45"/>
      <c r="D20" s="45"/>
      <c r="E20" s="45"/>
      <c r="F20" s="45"/>
      <c r="G20" s="45"/>
      <c r="H20" s="45"/>
      <c r="I20" s="45"/>
      <c r="J20" s="45"/>
      <c r="K20" s="45"/>
    </row>
    <row r="21" spans="1:11" ht="24" customHeight="1">
      <c r="A21" s="880"/>
      <c r="B21" s="881"/>
      <c r="C21" s="881"/>
      <c r="D21" s="881"/>
      <c r="E21" s="881"/>
      <c r="F21" s="882"/>
      <c r="G21" s="844" t="s">
        <v>244</v>
      </c>
      <c r="H21" s="671"/>
      <c r="I21" s="671"/>
      <c r="J21" s="671"/>
      <c r="K21" s="846"/>
    </row>
    <row r="22" spans="1:11" s="1" customFormat="1" ht="24" customHeight="1">
      <c r="A22" s="883"/>
      <c r="B22" s="884"/>
      <c r="C22" s="884"/>
      <c r="D22" s="884"/>
      <c r="E22" s="884"/>
      <c r="F22" s="885"/>
      <c r="G22" s="46"/>
      <c r="H22" s="47" t="s">
        <v>248</v>
      </c>
      <c r="I22" s="68"/>
      <c r="J22" s="867"/>
      <c r="K22" s="868"/>
    </row>
    <row r="23" spans="1:11" s="1" customFormat="1" ht="24" customHeight="1">
      <c r="A23" s="883"/>
      <c r="B23" s="884"/>
      <c r="C23" s="884"/>
      <c r="D23" s="884"/>
      <c r="E23" s="884"/>
      <c r="F23" s="885"/>
      <c r="G23" s="48"/>
      <c r="H23" s="49" t="s">
        <v>252</v>
      </c>
      <c r="I23" s="69"/>
      <c r="J23" s="869"/>
      <c r="K23" s="870"/>
    </row>
    <row r="24" spans="1:11" s="1" customFormat="1" ht="24" customHeight="1">
      <c r="A24" s="883"/>
      <c r="B24" s="884"/>
      <c r="C24" s="884"/>
      <c r="D24" s="884"/>
      <c r="E24" s="884"/>
      <c r="F24" s="885"/>
      <c r="G24" s="50"/>
      <c r="H24" s="51" t="s">
        <v>246</v>
      </c>
      <c r="I24" s="70"/>
      <c r="J24" s="871"/>
      <c r="K24" s="872"/>
    </row>
    <row r="25" spans="1:11" s="1" customFormat="1" ht="24" customHeight="1">
      <c r="A25" s="883"/>
      <c r="B25" s="884"/>
      <c r="C25" s="884"/>
      <c r="D25" s="884"/>
      <c r="E25" s="884"/>
      <c r="F25" s="885"/>
      <c r="G25" s="52"/>
      <c r="H25" s="53" t="s">
        <v>248</v>
      </c>
      <c r="I25" s="71"/>
      <c r="J25" s="873"/>
      <c r="K25" s="874"/>
    </row>
    <row r="26" spans="1:11" s="1" customFormat="1" ht="24" customHeight="1">
      <c r="A26" s="883"/>
      <c r="B26" s="884"/>
      <c r="C26" s="884"/>
      <c r="D26" s="884"/>
      <c r="E26" s="884"/>
      <c r="F26" s="885"/>
      <c r="G26" s="48"/>
      <c r="H26" s="49" t="s">
        <v>252</v>
      </c>
      <c r="I26" s="69"/>
      <c r="J26" s="869"/>
      <c r="K26" s="870"/>
    </row>
    <row r="27" spans="1:11" s="1" customFormat="1" ht="24" customHeight="1">
      <c r="A27" s="883"/>
      <c r="B27" s="884"/>
      <c r="C27" s="884"/>
      <c r="D27" s="884"/>
      <c r="E27" s="884"/>
      <c r="F27" s="885"/>
      <c r="G27" s="54"/>
      <c r="H27" s="55" t="s">
        <v>246</v>
      </c>
      <c r="I27" s="72"/>
      <c r="J27" s="871"/>
      <c r="K27" s="872"/>
    </row>
    <row r="28" spans="1:11" s="1" customFormat="1" ht="24" customHeight="1">
      <c r="A28" s="883"/>
      <c r="B28" s="884"/>
      <c r="C28" s="884"/>
      <c r="D28" s="884"/>
      <c r="E28" s="884"/>
      <c r="F28" s="885"/>
      <c r="G28" s="56"/>
      <c r="H28" s="57" t="s">
        <v>248</v>
      </c>
      <c r="I28" s="73"/>
      <c r="J28" s="873"/>
      <c r="K28" s="874"/>
    </row>
    <row r="29" spans="1:11" s="1" customFormat="1" ht="24" customHeight="1">
      <c r="A29" s="883"/>
      <c r="B29" s="884"/>
      <c r="C29" s="884"/>
      <c r="D29" s="884"/>
      <c r="E29" s="884"/>
      <c r="F29" s="885"/>
      <c r="G29" s="48"/>
      <c r="H29" s="49" t="s">
        <v>252</v>
      </c>
      <c r="I29" s="69"/>
      <c r="J29" s="869"/>
      <c r="K29" s="870"/>
    </row>
    <row r="30" spans="1:11" s="1" customFormat="1" ht="24" customHeight="1">
      <c r="A30" s="886"/>
      <c r="B30" s="887"/>
      <c r="C30" s="887"/>
      <c r="D30" s="887"/>
      <c r="E30" s="887"/>
      <c r="F30" s="888"/>
      <c r="G30" s="54"/>
      <c r="H30" s="55" t="s">
        <v>246</v>
      </c>
      <c r="I30" s="72"/>
      <c r="J30" s="871"/>
      <c r="K30" s="872"/>
    </row>
    <row r="31" spans="1:11" ht="24" customHeight="1"/>
    <row r="32" spans="1:11" ht="24" customHeight="1">
      <c r="B32" s="875" t="s">
        <v>253</v>
      </c>
      <c r="C32" s="876"/>
      <c r="D32" s="876"/>
      <c r="E32" s="876"/>
      <c r="F32" s="876"/>
      <c r="G32" s="876"/>
      <c r="H32" s="876"/>
      <c r="I32" s="876"/>
      <c r="J32" s="876"/>
      <c r="K32" s="876"/>
    </row>
    <row r="33" spans="8:11" ht="24" customHeight="1">
      <c r="H33" s="877" t="s">
        <v>232</v>
      </c>
      <c r="I33" s="878"/>
      <c r="J33" s="878"/>
      <c r="K33" s="878"/>
    </row>
    <row r="34" spans="8:11" ht="14">
      <c r="J34" s="879"/>
      <c r="K34" s="879"/>
    </row>
  </sheetData>
  <sheetProtection algorithmName="SHA-512" hashValue="4HcsUscxDWkNMDXC3nadj4bVahGXKHp8N7yZOYMosQqtjSb3ulrRDipbkPnHKfU448Ed/VjLNKqa5CPIkZo31Q==" saltValue="k8VjrBFzjXvQtHY/H6ah4Q==" spinCount="100000" sheet="1" objects="1" scenarios="1"/>
  <mergeCells count="35">
    <mergeCell ref="J34:K34"/>
    <mergeCell ref="A21:F30"/>
    <mergeCell ref="J28:K28"/>
    <mergeCell ref="J29:K29"/>
    <mergeCell ref="J30:K30"/>
    <mergeCell ref="B32:K32"/>
    <mergeCell ref="H33:K33"/>
    <mergeCell ref="J23:K23"/>
    <mergeCell ref="J24:K24"/>
    <mergeCell ref="J25:K25"/>
    <mergeCell ref="J26:K26"/>
    <mergeCell ref="J27:K27"/>
    <mergeCell ref="E16:F16"/>
    <mergeCell ref="E17:F17"/>
    <mergeCell ref="B19:K19"/>
    <mergeCell ref="G21:K21"/>
    <mergeCell ref="J22:K22"/>
    <mergeCell ref="D13:E13"/>
    <mergeCell ref="J13:K13"/>
    <mergeCell ref="D14:E14"/>
    <mergeCell ref="J14:K14"/>
    <mergeCell ref="D15:E15"/>
    <mergeCell ref="J15:K15"/>
    <mergeCell ref="D10:E10"/>
    <mergeCell ref="J10:K10"/>
    <mergeCell ref="D11:E11"/>
    <mergeCell ref="J11:K11"/>
    <mergeCell ref="D12:E12"/>
    <mergeCell ref="J12:K12"/>
    <mergeCell ref="D2:J2"/>
    <mergeCell ref="I6:K6"/>
    <mergeCell ref="D7:E7"/>
    <mergeCell ref="I7:K7"/>
    <mergeCell ref="A9:F9"/>
    <mergeCell ref="G9:K9"/>
  </mergeCells>
  <phoneticPr fontId="66"/>
  <pageMargins left="0.7" right="0.7" top="0.75" bottom="0.75" header="0.3" footer="0.3"/>
  <pageSetup paperSize="9" orientation="portrait" verticalDpi="36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K149"/>
  <sheetViews>
    <sheetView tabSelected="1" view="pageBreakPreview" zoomScale="85" zoomScaleNormal="85" workbookViewId="0">
      <selection activeCell="P28" sqref="P28"/>
    </sheetView>
  </sheetViews>
  <sheetFormatPr defaultColWidth="9" defaultRowHeight="13"/>
  <cols>
    <col min="1" max="1" width="2.81640625" customWidth="1"/>
    <col min="2" max="19" width="5.81640625" customWidth="1"/>
    <col min="20" max="23" width="5.81640625" style="293" customWidth="1"/>
    <col min="24" max="24" width="2.81640625" style="293" customWidth="1"/>
    <col min="25" max="30" width="5.81640625" style="293" customWidth="1"/>
    <col min="31" max="31" width="7.08984375" style="293" customWidth="1"/>
  </cols>
  <sheetData>
    <row r="1" spans="2:31" ht="23.15" customHeight="1">
      <c r="B1" s="293" t="s">
        <v>34</v>
      </c>
      <c r="N1" s="301"/>
      <c r="O1" s="403" t="s">
        <v>35</v>
      </c>
      <c r="P1" s="403"/>
      <c r="Q1" s="403"/>
      <c r="R1" s="403"/>
      <c r="S1" s="403"/>
      <c r="T1" s="403"/>
      <c r="U1" s="403"/>
      <c r="V1" s="403"/>
      <c r="W1" s="404"/>
    </row>
    <row r="2" spans="2:31" ht="23.15" customHeight="1">
      <c r="B2" s="405" t="s">
        <v>36</v>
      </c>
      <c r="C2" s="406"/>
      <c r="D2" s="407">
        <v>7</v>
      </c>
      <c r="E2" s="408"/>
      <c r="F2" t="s">
        <v>37</v>
      </c>
      <c r="N2" s="302"/>
      <c r="O2" s="409" t="s">
        <v>38</v>
      </c>
      <c r="P2" s="409"/>
      <c r="Q2" s="409"/>
      <c r="R2" s="409"/>
      <c r="S2" s="409"/>
      <c r="T2" s="409"/>
      <c r="U2" s="409"/>
      <c r="V2" s="409"/>
      <c r="W2" s="410"/>
    </row>
    <row r="3" spans="2:31" ht="23.15" customHeight="1">
      <c r="N3" s="302"/>
      <c r="O3" s="303"/>
      <c r="P3" t="s">
        <v>39</v>
      </c>
      <c r="W3" s="315"/>
    </row>
    <row r="4" spans="2:31" ht="23.15" customHeight="1">
      <c r="B4" t="s">
        <v>40</v>
      </c>
      <c r="N4" s="302"/>
      <c r="O4" s="304"/>
      <c r="P4" t="s">
        <v>41</v>
      </c>
      <c r="S4" s="314"/>
      <c r="T4" s="314"/>
      <c r="U4" s="314"/>
      <c r="V4" s="314"/>
      <c r="W4" s="316"/>
      <c r="X4" s="314"/>
      <c r="Y4" s="314"/>
      <c r="Z4" s="314"/>
      <c r="AA4" s="314"/>
      <c r="AB4" s="314"/>
      <c r="AC4" s="314"/>
      <c r="AD4" s="314"/>
      <c r="AE4" s="314"/>
    </row>
    <row r="5" spans="2:31" ht="23.15" customHeight="1">
      <c r="B5" s="411" t="s">
        <v>42</v>
      </c>
      <c r="C5" s="412"/>
      <c r="D5" s="413">
        <v>45</v>
      </c>
      <c r="E5" s="414"/>
      <c r="F5" t="s">
        <v>43</v>
      </c>
      <c r="G5" s="405" t="s">
        <v>44</v>
      </c>
      <c r="H5" s="406"/>
      <c r="I5" s="407">
        <v>43</v>
      </c>
      <c r="J5" s="408"/>
      <c r="K5" s="293" t="s">
        <v>43</v>
      </c>
      <c r="N5" s="302"/>
      <c r="O5" s="305"/>
      <c r="P5" t="s">
        <v>45</v>
      </c>
      <c r="W5" s="315"/>
    </row>
    <row r="6" spans="2:31" ht="23.15" customHeight="1">
      <c r="D6" s="293"/>
      <c r="E6" s="293"/>
      <c r="F6" s="293"/>
      <c r="G6" s="293"/>
      <c r="H6" s="293"/>
      <c r="I6" s="293"/>
      <c r="J6" s="293"/>
      <c r="K6" s="293"/>
      <c r="N6" s="302"/>
      <c r="O6" s="306"/>
      <c r="P6" t="s">
        <v>46</v>
      </c>
      <c r="T6"/>
      <c r="U6"/>
      <c r="V6"/>
      <c r="W6" s="317"/>
      <c r="X6"/>
      <c r="Y6"/>
      <c r="Z6"/>
      <c r="AA6"/>
      <c r="AB6"/>
      <c r="AC6"/>
      <c r="AD6"/>
      <c r="AE6"/>
    </row>
    <row r="7" spans="2:31" ht="23.15" customHeight="1">
      <c r="B7" s="415" t="s">
        <v>47</v>
      </c>
      <c r="C7" s="416"/>
      <c r="D7" s="416"/>
      <c r="E7" s="416"/>
      <c r="F7" s="416"/>
      <c r="G7" s="416"/>
      <c r="H7" s="417"/>
      <c r="I7" s="417"/>
      <c r="J7" s="417"/>
      <c r="K7" s="417"/>
      <c r="L7" s="418"/>
      <c r="N7" s="302"/>
      <c r="P7" s="572" t="s">
        <v>48</v>
      </c>
      <c r="Q7" s="573"/>
      <c r="R7" s="573"/>
      <c r="S7" s="573"/>
      <c r="T7" s="573"/>
      <c r="U7" s="573"/>
      <c r="V7" s="573"/>
      <c r="W7" s="574"/>
      <c r="X7"/>
      <c r="Y7"/>
      <c r="Z7"/>
      <c r="AA7"/>
      <c r="AB7"/>
      <c r="AC7"/>
      <c r="AD7"/>
      <c r="AE7"/>
    </row>
    <row r="8" spans="2:31" ht="23.15" customHeight="1">
      <c r="B8" s="419" t="s">
        <v>49</v>
      </c>
      <c r="C8" s="420"/>
      <c r="D8" s="420"/>
      <c r="E8" s="420"/>
      <c r="F8" s="420"/>
      <c r="G8" s="420"/>
      <c r="H8" s="421"/>
      <c r="I8" s="421"/>
      <c r="J8" s="421"/>
      <c r="K8" s="421"/>
      <c r="L8" s="422"/>
      <c r="N8" s="308"/>
      <c r="O8" s="275"/>
      <c r="P8" s="575"/>
      <c r="Q8" s="575"/>
      <c r="R8" s="575"/>
      <c r="S8" s="575"/>
      <c r="T8" s="575"/>
      <c r="U8" s="575"/>
      <c r="V8" s="575"/>
      <c r="W8" s="576"/>
      <c r="X8"/>
      <c r="Y8"/>
      <c r="Z8"/>
      <c r="AA8"/>
      <c r="AB8"/>
      <c r="AC8"/>
      <c r="AD8"/>
      <c r="AE8"/>
    </row>
    <row r="9" spans="2:31" ht="23.15" customHeight="1">
      <c r="T9"/>
      <c r="U9"/>
      <c r="V9"/>
      <c r="W9"/>
      <c r="X9"/>
      <c r="Y9"/>
      <c r="Z9"/>
      <c r="AA9"/>
      <c r="AB9"/>
      <c r="AC9"/>
      <c r="AD9"/>
      <c r="AE9"/>
    </row>
    <row r="10" spans="2:31" ht="23.15" customHeight="1">
      <c r="B10" s="423" t="s">
        <v>50</v>
      </c>
      <c r="C10" s="424"/>
      <c r="D10" s="425" t="s">
        <v>51</v>
      </c>
      <c r="E10" s="425"/>
      <c r="F10" s="425"/>
      <c r="G10" s="425" t="s">
        <v>52</v>
      </c>
      <c r="H10" s="425"/>
      <c r="I10" s="425"/>
      <c r="J10" s="425"/>
      <c r="K10" s="425"/>
      <c r="L10" s="425" t="s">
        <v>53</v>
      </c>
      <c r="M10" s="425"/>
      <c r="N10" s="425"/>
      <c r="O10" s="283" t="s">
        <v>54</v>
      </c>
      <c r="P10" s="425" t="s">
        <v>55</v>
      </c>
      <c r="Q10" s="426"/>
    </row>
    <row r="11" spans="2:31" ht="23.15" customHeight="1">
      <c r="B11" s="427"/>
      <c r="C11" s="428"/>
      <c r="D11" s="421"/>
      <c r="E11" s="421"/>
      <c r="F11" s="421"/>
      <c r="G11" s="429"/>
      <c r="H11" s="429"/>
      <c r="I11" s="429"/>
      <c r="J11" s="429"/>
      <c r="K11" s="429"/>
      <c r="L11" s="421"/>
      <c r="M11" s="421"/>
      <c r="N11" s="421"/>
      <c r="O11" s="297"/>
      <c r="P11" s="428"/>
      <c r="Q11" s="430"/>
    </row>
    <row r="12" spans="2:31" ht="23.15" customHeight="1">
      <c r="D12" s="431"/>
      <c r="E12" s="431"/>
      <c r="F12" s="431"/>
      <c r="G12" s="431"/>
      <c r="H12" s="431"/>
      <c r="I12" s="431"/>
      <c r="J12" s="431"/>
      <c r="K12" s="431"/>
    </row>
    <row r="13" spans="2:31" ht="23.15" customHeight="1">
      <c r="B13" s="411"/>
      <c r="C13" s="412"/>
      <c r="D13" s="432" t="s">
        <v>56</v>
      </c>
      <c r="E13" s="432"/>
      <c r="F13" s="432"/>
      <c r="G13" s="433" t="s">
        <v>57</v>
      </c>
      <c r="H13" s="434"/>
      <c r="I13" s="433" t="s">
        <v>58</v>
      </c>
      <c r="J13" s="435"/>
      <c r="K13" s="435"/>
      <c r="L13" s="435"/>
      <c r="M13" s="435"/>
      <c r="N13" s="434"/>
      <c r="O13" s="436" t="s">
        <v>59</v>
      </c>
      <c r="P13" s="406"/>
      <c r="Q13" s="406"/>
      <c r="R13" s="437"/>
      <c r="S13" s="436" t="s">
        <v>60</v>
      </c>
      <c r="T13" s="406"/>
      <c r="U13" s="406"/>
      <c r="V13" s="437"/>
    </row>
    <row r="14" spans="2:31" ht="23.15" customHeight="1">
      <c r="B14" s="438" t="s">
        <v>61</v>
      </c>
      <c r="C14" s="439"/>
      <c r="D14" s="440"/>
      <c r="E14" s="440"/>
      <c r="F14" s="440"/>
      <c r="G14" s="441"/>
      <c r="H14" s="442"/>
      <c r="I14" s="443"/>
      <c r="J14" s="444"/>
      <c r="K14" s="444"/>
      <c r="L14" s="444"/>
      <c r="M14" s="444"/>
      <c r="N14" s="445"/>
      <c r="O14" s="446"/>
      <c r="P14" s="447"/>
      <c r="Q14" s="447"/>
      <c r="R14" s="448"/>
      <c r="S14" s="449"/>
      <c r="T14" s="447"/>
      <c r="U14" s="447"/>
      <c r="V14" s="448"/>
    </row>
    <row r="15" spans="2:31" ht="23.15" customHeight="1">
      <c r="B15" s="450" t="s">
        <v>62</v>
      </c>
      <c r="C15" s="451"/>
      <c r="D15" s="452"/>
      <c r="E15" s="452"/>
      <c r="F15" s="452"/>
      <c r="G15" s="453"/>
      <c r="H15" s="454"/>
      <c r="I15" s="455"/>
      <c r="J15" s="456"/>
      <c r="K15" s="456"/>
      <c r="L15" s="456"/>
      <c r="M15" s="456"/>
      <c r="N15" s="457"/>
      <c r="O15" s="458"/>
      <c r="P15" s="459"/>
      <c r="Q15" s="459"/>
      <c r="R15" s="460"/>
      <c r="S15" s="461"/>
      <c r="T15" s="459"/>
      <c r="U15" s="459"/>
      <c r="V15" s="460"/>
    </row>
    <row r="16" spans="2:31" ht="23.15" customHeight="1">
      <c r="D16" s="1"/>
      <c r="E16" s="1"/>
      <c r="F16" s="1"/>
      <c r="G16" s="1"/>
      <c r="H16" s="1"/>
      <c r="I16" s="1"/>
      <c r="J16" s="1"/>
      <c r="K16" s="1"/>
      <c r="R16" s="462" t="s">
        <v>63</v>
      </c>
      <c r="S16" s="463"/>
      <c r="T16" s="463"/>
    </row>
    <row r="17" spans="2:37" ht="23.15" customHeight="1">
      <c r="B17" s="582"/>
      <c r="C17" s="583"/>
      <c r="D17" s="496" t="s">
        <v>56</v>
      </c>
      <c r="E17" s="586"/>
      <c r="F17" s="583"/>
      <c r="G17" s="589" t="s">
        <v>64</v>
      </c>
      <c r="H17" s="578"/>
      <c r="I17" s="578"/>
      <c r="J17" s="579"/>
      <c r="K17" s="589" t="s">
        <v>65</v>
      </c>
      <c r="L17" s="578"/>
      <c r="M17" s="578"/>
      <c r="N17" s="579"/>
      <c r="O17" s="496" t="s">
        <v>59</v>
      </c>
      <c r="P17" s="586"/>
      <c r="Q17" s="583"/>
      <c r="R17" s="496" t="s">
        <v>66</v>
      </c>
      <c r="S17" s="586"/>
      <c r="T17" s="586"/>
      <c r="U17" s="464" t="s">
        <v>67</v>
      </c>
      <c r="V17" s="464"/>
      <c r="W17" s="465"/>
      <c r="Y17" s="466" t="s">
        <v>68</v>
      </c>
      <c r="Z17" s="467"/>
      <c r="AA17" s="468"/>
    </row>
    <row r="18" spans="2:37" ht="23.15" customHeight="1">
      <c r="B18" s="584"/>
      <c r="C18" s="585"/>
      <c r="D18" s="587"/>
      <c r="E18" s="588"/>
      <c r="F18" s="585"/>
      <c r="G18" s="590"/>
      <c r="H18" s="463"/>
      <c r="I18" s="463"/>
      <c r="J18" s="581"/>
      <c r="K18" s="590"/>
      <c r="L18" s="463"/>
      <c r="M18" s="463"/>
      <c r="N18" s="581"/>
      <c r="O18" s="587"/>
      <c r="P18" s="588"/>
      <c r="Q18" s="585"/>
      <c r="R18" s="587"/>
      <c r="S18" s="588"/>
      <c r="T18" s="588"/>
      <c r="U18" s="226" t="s">
        <v>42</v>
      </c>
      <c r="V18" s="226" t="s">
        <v>44</v>
      </c>
      <c r="W18" s="295" t="str">
        <f>IF(E28="","",E28)</f>
        <v/>
      </c>
      <c r="Y18" s="335" t="s">
        <v>42</v>
      </c>
      <c r="Z18" s="336" t="s">
        <v>44</v>
      </c>
      <c r="AA18" s="337" t="str">
        <f>IF(I28="","",I28)</f>
        <v/>
      </c>
    </row>
    <row r="19" spans="2:37" ht="23.15" customHeight="1">
      <c r="B19" s="563" t="s">
        <v>69</v>
      </c>
      <c r="C19" s="278" t="s">
        <v>70</v>
      </c>
      <c r="D19" s="469"/>
      <c r="E19" s="469"/>
      <c r="F19" s="469"/>
      <c r="G19" s="470"/>
      <c r="H19" s="470"/>
      <c r="I19" s="471"/>
      <c r="J19" s="471"/>
      <c r="K19" s="472"/>
      <c r="L19" s="472"/>
      <c r="M19" s="471"/>
      <c r="N19" s="471"/>
      <c r="O19" s="469"/>
      <c r="P19" s="469"/>
      <c r="Q19" s="469"/>
      <c r="R19" s="473"/>
      <c r="S19" s="473"/>
      <c r="T19" s="474"/>
      <c r="U19" s="318"/>
      <c r="V19" s="318"/>
      <c r="W19" s="319"/>
      <c r="Y19" s="335"/>
      <c r="Z19" s="336"/>
      <c r="AA19" s="337"/>
    </row>
    <row r="20" spans="2:37" ht="23.15" customHeight="1">
      <c r="B20" s="564"/>
      <c r="C20" s="289" t="s">
        <v>71</v>
      </c>
      <c r="D20" s="440"/>
      <c r="E20" s="440"/>
      <c r="F20" s="440"/>
      <c r="G20" s="475"/>
      <c r="H20" s="475"/>
      <c r="I20" s="476"/>
      <c r="J20" s="476"/>
      <c r="K20" s="477"/>
      <c r="L20" s="477"/>
      <c r="M20" s="476"/>
      <c r="N20" s="476"/>
      <c r="O20" s="440"/>
      <c r="P20" s="440"/>
      <c r="Q20" s="440"/>
      <c r="R20" s="478"/>
      <c r="S20" s="478"/>
      <c r="T20" s="479"/>
      <c r="U20" s="320"/>
      <c r="V20" s="320"/>
      <c r="W20" s="321"/>
      <c r="Y20" s="335"/>
      <c r="Z20" s="336"/>
      <c r="AA20" s="337"/>
    </row>
    <row r="21" spans="2:37" ht="23.15" customHeight="1">
      <c r="B21" s="564"/>
      <c r="C21" s="279" t="s">
        <v>72</v>
      </c>
      <c r="D21" s="480"/>
      <c r="E21" s="480"/>
      <c r="F21" s="480"/>
      <c r="G21" s="481"/>
      <c r="H21" s="481"/>
      <c r="I21" s="482"/>
      <c r="J21" s="482"/>
      <c r="K21" s="483"/>
      <c r="L21" s="483"/>
      <c r="M21" s="482"/>
      <c r="N21" s="482"/>
      <c r="O21" s="480"/>
      <c r="P21" s="480"/>
      <c r="Q21" s="480"/>
      <c r="R21" s="484"/>
      <c r="S21" s="484"/>
      <c r="T21" s="485"/>
      <c r="U21" s="320"/>
      <c r="V21" s="320"/>
      <c r="W21" s="321"/>
      <c r="Y21" s="335" t="str">
        <f>IF(U21="","",COUNTIF(U21,"コーチ"))</f>
        <v/>
      </c>
      <c r="Z21" s="336" t="str">
        <f t="shared" ref="Z21:AA21" si="0">IF(V21="","",COUNTIF(V21,"コーチ"))</f>
        <v/>
      </c>
      <c r="AA21" s="337" t="str">
        <f t="shared" si="0"/>
        <v/>
      </c>
    </row>
    <row r="22" spans="2:37" ht="23.15" customHeight="1">
      <c r="B22" s="564"/>
      <c r="C22" s="279" t="s">
        <v>72</v>
      </c>
      <c r="D22" s="480"/>
      <c r="E22" s="480"/>
      <c r="F22" s="480"/>
      <c r="G22" s="481"/>
      <c r="H22" s="481"/>
      <c r="I22" s="482"/>
      <c r="J22" s="482"/>
      <c r="K22" s="483"/>
      <c r="L22" s="483"/>
      <c r="M22" s="482"/>
      <c r="N22" s="482"/>
      <c r="O22" s="480"/>
      <c r="P22" s="480"/>
      <c r="Q22" s="480"/>
      <c r="R22" s="484"/>
      <c r="S22" s="484"/>
      <c r="T22" s="485"/>
      <c r="U22" s="320"/>
      <c r="V22" s="320"/>
      <c r="W22" s="321"/>
      <c r="Y22" s="335" t="str">
        <f>IF(U22="","",COUNTIF(U21:U22,"コーチ"))</f>
        <v/>
      </c>
      <c r="Z22" s="336" t="str">
        <f t="shared" ref="Z22:AA22" si="1">IF(V22="","",COUNTIF(V21:V22,"コーチ"))</f>
        <v/>
      </c>
      <c r="AA22" s="337" t="str">
        <f t="shared" si="1"/>
        <v/>
      </c>
    </row>
    <row r="23" spans="2:37" ht="23.15" customHeight="1">
      <c r="B23" s="564"/>
      <c r="C23" s="280" t="s">
        <v>72</v>
      </c>
      <c r="D23" s="480"/>
      <c r="E23" s="480"/>
      <c r="F23" s="480"/>
      <c r="G23" s="481"/>
      <c r="H23" s="481"/>
      <c r="I23" s="482"/>
      <c r="J23" s="482"/>
      <c r="K23" s="483"/>
      <c r="L23" s="483"/>
      <c r="M23" s="482"/>
      <c r="N23" s="482"/>
      <c r="O23" s="480"/>
      <c r="P23" s="480"/>
      <c r="Q23" s="480"/>
      <c r="R23" s="486"/>
      <c r="S23" s="486"/>
      <c r="T23" s="487"/>
      <c r="U23" s="320"/>
      <c r="V23" s="320"/>
      <c r="W23" s="321"/>
      <c r="Y23" s="335" t="str">
        <f>IF(U23="","",COUNTIF(U21:U24,"コーチ"))</f>
        <v/>
      </c>
      <c r="Z23" s="336" t="str">
        <f t="shared" ref="Z23:AA23" si="2">IF(V23="","",COUNTIF(V21:V24,"コーチ"))</f>
        <v/>
      </c>
      <c r="AA23" s="337" t="str">
        <f t="shared" si="2"/>
        <v/>
      </c>
    </row>
    <row r="24" spans="2:37" ht="23.15" customHeight="1">
      <c r="B24" s="564"/>
      <c r="C24" s="280" t="s">
        <v>73</v>
      </c>
      <c r="D24" s="480"/>
      <c r="E24" s="480"/>
      <c r="F24" s="480"/>
      <c r="G24" s="481"/>
      <c r="H24" s="481"/>
      <c r="I24" s="482"/>
      <c r="J24" s="482"/>
      <c r="K24" s="483"/>
      <c r="L24" s="483"/>
      <c r="M24" s="482"/>
      <c r="N24" s="482"/>
      <c r="O24" s="480"/>
      <c r="P24" s="480"/>
      <c r="Q24" s="480"/>
      <c r="R24" s="486"/>
      <c r="S24" s="486"/>
      <c r="T24" s="487"/>
      <c r="U24" s="320"/>
      <c r="V24" s="320"/>
      <c r="W24" s="321"/>
      <c r="Y24" s="335"/>
      <c r="Z24" s="336"/>
      <c r="AA24" s="337"/>
    </row>
    <row r="25" spans="2:37" ht="23.15" customHeight="1">
      <c r="B25" s="565"/>
      <c r="C25" s="281" t="s">
        <v>73</v>
      </c>
      <c r="D25" s="429"/>
      <c r="E25" s="429"/>
      <c r="F25" s="429"/>
      <c r="G25" s="488"/>
      <c r="H25" s="488"/>
      <c r="I25" s="489"/>
      <c r="J25" s="489"/>
      <c r="K25" s="490"/>
      <c r="L25" s="490"/>
      <c r="M25" s="489"/>
      <c r="N25" s="489"/>
      <c r="O25" s="429"/>
      <c r="P25" s="429"/>
      <c r="Q25" s="429"/>
      <c r="R25" s="491"/>
      <c r="S25" s="491"/>
      <c r="T25" s="492"/>
      <c r="U25" s="322"/>
      <c r="V25" s="322"/>
      <c r="W25" s="323"/>
      <c r="Y25" s="338"/>
      <c r="Z25" s="339"/>
      <c r="AA25" s="340"/>
    </row>
    <row r="26" spans="2:37" ht="23.15" customHeight="1">
      <c r="I26" s="493"/>
      <c r="J26" s="493"/>
      <c r="K26" s="493"/>
      <c r="L26" s="493"/>
      <c r="N26" s="493"/>
      <c r="O26" s="493"/>
      <c r="P26" s="493"/>
    </row>
    <row r="27" spans="2:37" ht="23.15" customHeight="1">
      <c r="B27" s="494" t="s">
        <v>74</v>
      </c>
      <c r="C27" s="495"/>
      <c r="D27" s="496"/>
      <c r="E27" s="497"/>
      <c r="F27" s="498"/>
      <c r="G27" s="499"/>
      <c r="H27" t="s">
        <v>75</v>
      </c>
      <c r="I27" s="309"/>
      <c r="J27" s="309"/>
      <c r="K27" s="309"/>
      <c r="L27" s="309"/>
      <c r="N27" s="309"/>
      <c r="O27" s="309"/>
      <c r="P27" s="309"/>
    </row>
    <row r="28" spans="2:37" ht="23.15" customHeight="1">
      <c r="B28" s="500" t="s">
        <v>76</v>
      </c>
      <c r="C28" s="501"/>
      <c r="D28" s="502"/>
      <c r="E28" s="503"/>
      <c r="F28" s="504"/>
      <c r="G28" s="504"/>
      <c r="H28" s="504"/>
      <c r="I28" s="504"/>
      <c r="J28" s="505"/>
      <c r="K28" s="310" t="s">
        <v>77</v>
      </c>
      <c r="L28" s="309"/>
      <c r="N28" s="309"/>
      <c r="O28" s="309"/>
      <c r="P28" s="309"/>
      <c r="Y28" s="506" t="s">
        <v>78</v>
      </c>
      <c r="Z28" s="507"/>
      <c r="AA28" s="507"/>
      <c r="AB28" s="507"/>
      <c r="AC28" s="507"/>
      <c r="AD28" s="507"/>
      <c r="AE28" s="507"/>
      <c r="AF28" s="507"/>
      <c r="AG28" s="507"/>
      <c r="AH28" s="507"/>
      <c r="AI28" s="507"/>
      <c r="AJ28" s="507"/>
      <c r="AK28" s="508"/>
    </row>
    <row r="29" spans="2:37" ht="23.15" customHeight="1">
      <c r="I29" s="309"/>
      <c r="J29" s="309"/>
      <c r="K29" s="309"/>
      <c r="L29" s="309"/>
      <c r="N29" s="309"/>
      <c r="O29" s="309"/>
      <c r="P29" s="309"/>
      <c r="Y29" s="341" t="s">
        <v>79</v>
      </c>
      <c r="Z29" s="342" t="s">
        <v>79</v>
      </c>
      <c r="AA29" s="342" t="s">
        <v>79</v>
      </c>
      <c r="AB29" s="341" t="s">
        <v>79</v>
      </c>
      <c r="AC29" s="342" t="s">
        <v>79</v>
      </c>
      <c r="AD29" s="343" t="s">
        <v>79</v>
      </c>
      <c r="AF29" s="342" t="s">
        <v>79</v>
      </c>
      <c r="AG29" s="342" t="s">
        <v>79</v>
      </c>
    </row>
    <row r="30" spans="2:37" ht="23.15" customHeight="1">
      <c r="B30" s="570" t="s">
        <v>56</v>
      </c>
      <c r="C30" s="425"/>
      <c r="D30" s="425"/>
      <c r="E30" s="425" t="s">
        <v>80</v>
      </c>
      <c r="F30" s="425" t="s">
        <v>81</v>
      </c>
      <c r="G30" s="425" t="s">
        <v>82</v>
      </c>
      <c r="H30" s="425"/>
      <c r="I30" s="425"/>
      <c r="J30" s="425"/>
      <c r="K30" s="425" t="s">
        <v>50</v>
      </c>
      <c r="L30" s="464" t="s">
        <v>83</v>
      </c>
      <c r="M30" s="464" t="s">
        <v>84</v>
      </c>
      <c r="N30" s="464"/>
      <c r="O30" s="464"/>
      <c r="P30" s="464"/>
      <c r="Q30" s="425" t="s">
        <v>85</v>
      </c>
      <c r="R30" s="425"/>
      <c r="S30" s="426"/>
      <c r="T30" s="324"/>
      <c r="U30" s="324"/>
      <c r="V30" s="324"/>
      <c r="W30" s="324"/>
      <c r="Y30" s="344" t="s">
        <v>86</v>
      </c>
      <c r="Z30" s="345"/>
      <c r="AA30" s="346"/>
      <c r="AB30" s="344" t="s">
        <v>87</v>
      </c>
      <c r="AC30" s="345"/>
      <c r="AD30" s="347"/>
      <c r="AF30" s="348" t="s">
        <v>88</v>
      </c>
      <c r="AG30" s="324"/>
      <c r="AH30" s="324"/>
      <c r="AI30" s="324"/>
    </row>
    <row r="31" spans="2:37" ht="23.15" customHeight="1">
      <c r="B31" s="571"/>
      <c r="C31" s="566"/>
      <c r="D31" s="566"/>
      <c r="E31" s="566"/>
      <c r="F31" s="566"/>
      <c r="G31" s="566"/>
      <c r="H31" s="566"/>
      <c r="I31" s="566"/>
      <c r="J31" s="566"/>
      <c r="K31" s="566"/>
      <c r="L31" s="509"/>
      <c r="M31" s="509" t="s">
        <v>66</v>
      </c>
      <c r="N31" s="509"/>
      <c r="O31" s="509"/>
      <c r="P31" s="566" t="s">
        <v>89</v>
      </c>
      <c r="Q31" s="279" t="s">
        <v>42</v>
      </c>
      <c r="R31" s="279" t="s">
        <v>44</v>
      </c>
      <c r="S31" s="294" t="str">
        <f>IF(E28="","",E28)</f>
        <v/>
      </c>
      <c r="T31" s="324"/>
      <c r="U31" s="324"/>
      <c r="V31" s="324"/>
      <c r="W31" s="324"/>
      <c r="Y31" s="349" t="str">
        <f>Q31</f>
        <v>全日本</v>
      </c>
      <c r="Z31" s="279" t="str">
        <f>R31</f>
        <v>選手権</v>
      </c>
      <c r="AA31" s="225" t="str">
        <f>S31</f>
        <v/>
      </c>
      <c r="AB31" s="349" t="str">
        <f>Q31</f>
        <v>全日本</v>
      </c>
      <c r="AC31" s="279" t="str">
        <f>R31</f>
        <v>選手権</v>
      </c>
      <c r="AD31" s="350" t="str">
        <f>S31</f>
        <v/>
      </c>
      <c r="AF31" s="324"/>
      <c r="AG31" s="324"/>
      <c r="AH31" s="324"/>
      <c r="AI31" s="324"/>
    </row>
    <row r="32" spans="2:37" ht="23.15" customHeight="1">
      <c r="B32" s="571"/>
      <c r="C32" s="566"/>
      <c r="D32" s="566"/>
      <c r="E32" s="566"/>
      <c r="F32" s="566"/>
      <c r="G32" s="509" t="s">
        <v>90</v>
      </c>
      <c r="H32" s="509"/>
      <c r="I32" s="509"/>
      <c r="J32" s="509"/>
      <c r="K32" s="566"/>
      <c r="L32" s="509"/>
      <c r="M32" s="509"/>
      <c r="N32" s="509"/>
      <c r="O32" s="509"/>
      <c r="P32" s="566"/>
      <c r="Q32" s="311"/>
      <c r="R32" s="299"/>
      <c r="S32" s="325"/>
      <c r="T32" s="326" t="s">
        <v>91</v>
      </c>
      <c r="U32" s="324"/>
      <c r="V32" s="324"/>
      <c r="W32" s="324"/>
      <c r="Y32" s="344" t="str">
        <f>IF(Q32="〇",Q32,"")</f>
        <v/>
      </c>
      <c r="Z32" s="345" t="str">
        <f>IF(R32="〇",R32,"")</f>
        <v/>
      </c>
      <c r="AA32" s="346" t="str">
        <f>IF(S32="〇",S32,"")</f>
        <v/>
      </c>
      <c r="AB32" s="344" t="str">
        <f>IF(Q32="〇",Q32,"")</f>
        <v/>
      </c>
      <c r="AC32" s="345" t="str">
        <f>IF(R32="〇",R32,"")</f>
        <v/>
      </c>
      <c r="AD32" s="347" t="str">
        <f>IF(S32="〇",S32,"")</f>
        <v/>
      </c>
      <c r="AF32" s="324"/>
      <c r="AG32" s="324"/>
      <c r="AH32" s="324"/>
      <c r="AI32" s="324"/>
    </row>
    <row r="33" spans="2:35" ht="23.15" customHeight="1">
      <c r="B33" s="510"/>
      <c r="C33" s="480"/>
      <c r="D33" s="480"/>
      <c r="E33" s="298"/>
      <c r="F33" s="299"/>
      <c r="G33" s="480"/>
      <c r="H33" s="480"/>
      <c r="I33" s="480"/>
      <c r="J33" s="480"/>
      <c r="K33" s="299"/>
      <c r="L33" s="311"/>
      <c r="M33" s="484"/>
      <c r="N33" s="484"/>
      <c r="O33" s="484"/>
      <c r="P33" s="312"/>
      <c r="Q33" s="327"/>
      <c r="R33" s="328"/>
      <c r="S33" s="329"/>
      <c r="Y33" s="344" t="str">
        <f t="array" ref="Y33">_xlfn.IFS(Q33="","",Q33&lt;&gt;0,VLOOKUP(Q33,$AF$69:$AG$149,2,FALSE))</f>
        <v/>
      </c>
      <c r="Z33" s="345" t="str">
        <f t="array" ref="Z33">_xlfn.IFS(R33="","",R33&lt;&gt;0,VLOOKUP(R33,$AF$69:$AG$149,2,FALSE))</f>
        <v/>
      </c>
      <c r="AA33" s="346" t="str">
        <f t="array" ref="AA33">_xlfn.IFS(S33="","",S33&lt;&gt;0,VLOOKUP(S33,$AF$69:$AG$149,2,FALSE))</f>
        <v/>
      </c>
      <c r="AB33" s="344" t="str">
        <f t="array" ref="AB33">_xlfn.IFS(Q33="","",IFERROR(VLOOKUP(Q33,$AF$69:$AG$98,2,FALSE),"-")="-","",VLOOKUP(Q33,$AF$69:$AG$98,2,FALSE)&gt;0,"☆")</f>
        <v/>
      </c>
      <c r="AC33" s="345" t="str">
        <f t="array" ref="AC33">_xlfn.IFS(R33="","",IFERROR(VLOOKUP(R33,$AF$69:$AG$98,2,FALSE),"-")="-","",VLOOKUP(R33,$AF$69:$AG$98,2,FALSE)&gt;0,"☆")</f>
        <v/>
      </c>
      <c r="AD33" s="347" t="str">
        <f t="array" ref="AD33">_xlfn.IFS(S33="","",IFERROR(VLOOKUP(S33,$AF$69:$AG$98,2,FALSE),"-")="-","",VLOOKUP(S33,$AF$69:$AG$98,2,FALSE)&gt;0,"☆")</f>
        <v/>
      </c>
      <c r="AF33" s="324"/>
      <c r="AG33" s="324"/>
      <c r="AH33" s="324"/>
      <c r="AI33" s="324"/>
    </row>
    <row r="34" spans="2:35" ht="23.15" customHeight="1">
      <c r="B34" s="510"/>
      <c r="C34" s="480"/>
      <c r="D34" s="480"/>
      <c r="E34" s="298"/>
      <c r="F34" s="299"/>
      <c r="G34" s="480"/>
      <c r="H34" s="480"/>
      <c r="I34" s="480"/>
      <c r="J34" s="480"/>
      <c r="K34" s="299"/>
      <c r="L34" s="311"/>
      <c r="M34" s="484"/>
      <c r="N34" s="484"/>
      <c r="O34" s="484"/>
      <c r="P34" s="312"/>
      <c r="Q34" s="328"/>
      <c r="R34" s="327"/>
      <c r="S34" s="329"/>
      <c r="Y34" s="344" t="str">
        <f t="array" ref="Y34">_xlfn.IFS(Q34="","",Q34&lt;&gt;0,VLOOKUP(Q34,$AF$69:$AG$149,2,FALSE))</f>
        <v/>
      </c>
      <c r="Z34" s="345" t="str">
        <f t="array" ref="Z34">_xlfn.IFS(R34="","",R34&lt;&gt;0,VLOOKUP(R34,$AF$69:$AG$149,2,FALSE))</f>
        <v/>
      </c>
      <c r="AA34" s="346" t="str">
        <f t="array" ref="AA34">_xlfn.IFS(S34="","",S34&lt;&gt;0,VLOOKUP(S34,$AF$69:$AG$149,2,FALSE))</f>
        <v/>
      </c>
      <c r="AB34" s="344" t="str">
        <f t="array" ref="AB34">_xlfn.IFS(Q34="","",IFERROR(VLOOKUP(Q34,$AF$69:$AG$98,2,FALSE),"-")="-","",VLOOKUP(Q34,$AF$69:$AG$98,2,FALSE)&gt;0,"☆")</f>
        <v/>
      </c>
      <c r="AC34" s="345" t="str">
        <f t="array" ref="AC34">_xlfn.IFS(R34="","",IFERROR(VLOOKUP(R34,$AF$69:$AG$98,2,FALSE),"-")="-","",VLOOKUP(R34,$AF$69:$AG$98,2,FALSE)&gt;0,"☆")</f>
        <v/>
      </c>
      <c r="AD34" s="347" t="str">
        <f t="array" ref="AD34">_xlfn.IFS(S34="","",IFERROR(VLOOKUP(S34,$AF$69:$AG$98,2,FALSE),"-")="-","",VLOOKUP(S34,$AF$69:$AG$98,2,FALSE)&gt;0,"☆")</f>
        <v/>
      </c>
      <c r="AF34" s="324"/>
      <c r="AG34" s="324"/>
      <c r="AH34" s="324"/>
      <c r="AI34" s="324"/>
    </row>
    <row r="35" spans="2:35" ht="23.15" customHeight="1">
      <c r="B35" s="510"/>
      <c r="C35" s="480"/>
      <c r="D35" s="480"/>
      <c r="E35" s="298"/>
      <c r="F35" s="299"/>
      <c r="G35" s="480"/>
      <c r="H35" s="480"/>
      <c r="I35" s="480"/>
      <c r="J35" s="480"/>
      <c r="K35" s="299"/>
      <c r="L35" s="311"/>
      <c r="M35" s="484"/>
      <c r="N35" s="484"/>
      <c r="O35" s="484"/>
      <c r="P35" s="312"/>
      <c r="Q35" s="328"/>
      <c r="R35" s="328"/>
      <c r="S35" s="330"/>
      <c r="Y35" s="344" t="str">
        <f t="array" ref="Y35">_xlfn.IFS(Q35="","",Q35&lt;&gt;0,VLOOKUP(Q35,$AF$69:$AG$149,2,FALSE))</f>
        <v/>
      </c>
      <c r="Z35" s="345" t="str">
        <f t="array" ref="Z35">_xlfn.IFS(R35="","",R35&lt;&gt;0,VLOOKUP(R35,$AF$69:$AG$149,2,FALSE))</f>
        <v/>
      </c>
      <c r="AA35" s="346" t="str">
        <f t="array" ref="AA35">_xlfn.IFS(S35="","",S35&lt;&gt;0,VLOOKUP(S35,$AF$69:$AG$149,2,FALSE))</f>
        <v/>
      </c>
      <c r="AB35" s="344" t="str">
        <f t="array" ref="AB35">_xlfn.IFS(Q35="","",IFERROR(VLOOKUP(Q35,$AF$69:$AG$98,2,FALSE),"-")="-","",VLOOKUP(Q35,$AF$69:$AG$98,2,FALSE)&gt;0,"☆")</f>
        <v/>
      </c>
      <c r="AC35" s="345" t="str">
        <f t="array" ref="AC35">_xlfn.IFS(R35="","",IFERROR(VLOOKUP(R35,$AF$69:$AG$98,2,FALSE),"-")="-","",VLOOKUP(R35,$AF$69:$AG$98,2,FALSE)&gt;0,"☆")</f>
        <v/>
      </c>
      <c r="AD35" s="347" t="str">
        <f t="array" ref="AD35">_xlfn.IFS(S35="","",IFERROR(VLOOKUP(S35,$AF$69:$AG$98,2,FALSE),"-")="-","",VLOOKUP(S35,$AF$69:$AG$98,2,FALSE)&gt;0,"☆")</f>
        <v/>
      </c>
      <c r="AF35" s="324"/>
      <c r="AG35" s="324"/>
      <c r="AH35" s="324"/>
      <c r="AI35" s="324"/>
    </row>
    <row r="36" spans="2:35" ht="23.15" customHeight="1">
      <c r="B36" s="510"/>
      <c r="C36" s="480"/>
      <c r="D36" s="480"/>
      <c r="E36" s="298"/>
      <c r="F36" s="299"/>
      <c r="G36" s="480"/>
      <c r="H36" s="480"/>
      <c r="I36" s="480"/>
      <c r="J36" s="480"/>
      <c r="K36" s="299"/>
      <c r="L36" s="311"/>
      <c r="M36" s="484"/>
      <c r="N36" s="484"/>
      <c r="O36" s="484"/>
      <c r="P36" s="312"/>
      <c r="Q36" s="328"/>
      <c r="R36" s="328"/>
      <c r="S36" s="329"/>
      <c r="T36" s="307"/>
      <c r="U36" s="307"/>
      <c r="V36" s="307"/>
      <c r="W36" s="307"/>
      <c r="Y36" s="344" t="str">
        <f t="array" ref="Y36">_xlfn.IFS(Q36="","",Q36&lt;&gt;0,VLOOKUP(Q36,$AF$69:$AG$149,2,FALSE))</f>
        <v/>
      </c>
      <c r="Z36" s="345" t="str">
        <f t="array" ref="Z36">_xlfn.IFS(R36="","",R36&lt;&gt;0,VLOOKUP(R36,$AF$69:$AG$149,2,FALSE))</f>
        <v/>
      </c>
      <c r="AA36" s="346" t="str">
        <f t="array" ref="AA36">_xlfn.IFS(S36="","",S36&lt;&gt;0,VLOOKUP(S36,$AF$69:$AG$149,2,FALSE))</f>
        <v/>
      </c>
      <c r="AB36" s="344" t="str">
        <f t="array" ref="AB36">_xlfn.IFS(Q36="","",IFERROR(VLOOKUP(Q36,$AF$69:$AG$98,2,FALSE),"-")="-","",VLOOKUP(Q36,$AF$69:$AG$98,2,FALSE)&gt;0,"☆")</f>
        <v/>
      </c>
      <c r="AC36" s="345" t="str">
        <f t="array" ref="AC36">_xlfn.IFS(R36="","",IFERROR(VLOOKUP(R36,$AF$69:$AG$98,2,FALSE),"-")="-","",VLOOKUP(R36,$AF$69:$AG$98,2,FALSE)&gt;0,"☆")</f>
        <v/>
      </c>
      <c r="AD36" s="347" t="str">
        <f t="array" ref="AD36">_xlfn.IFS(S36="","",IFERROR(VLOOKUP(S36,$AF$69:$AG$98,2,FALSE),"-")="-","",VLOOKUP(S36,$AF$69:$AG$98,2,FALSE)&gt;0,"☆")</f>
        <v/>
      </c>
      <c r="AF36" s="324"/>
      <c r="AG36" s="324"/>
      <c r="AH36" s="324"/>
      <c r="AI36" s="324"/>
    </row>
    <row r="37" spans="2:35" ht="23.15" customHeight="1">
      <c r="B37" s="510"/>
      <c r="C37" s="480"/>
      <c r="D37" s="480"/>
      <c r="E37" s="298"/>
      <c r="F37" s="299"/>
      <c r="G37" s="480"/>
      <c r="H37" s="480"/>
      <c r="I37" s="480"/>
      <c r="J37" s="480"/>
      <c r="K37" s="299"/>
      <c r="L37" s="311"/>
      <c r="M37" s="484"/>
      <c r="N37" s="484"/>
      <c r="O37" s="484"/>
      <c r="P37" s="312"/>
      <c r="Q37" s="328"/>
      <c r="R37" s="328"/>
      <c r="S37" s="329"/>
      <c r="T37" s="307"/>
      <c r="U37" s="307"/>
      <c r="V37" s="307"/>
      <c r="W37" s="307"/>
      <c r="Y37" s="344" t="str">
        <f t="array" ref="Y37">_xlfn.IFS(Q37="","",Q37&lt;&gt;0,VLOOKUP(Q37,$AF$69:$AG$149,2,FALSE))</f>
        <v/>
      </c>
      <c r="Z37" s="345" t="str">
        <f t="array" ref="Z37">_xlfn.IFS(R37="","",R37&lt;&gt;0,VLOOKUP(R37,$AF$69:$AG$149,2,FALSE))</f>
        <v/>
      </c>
      <c r="AA37" s="346" t="str">
        <f t="array" ref="AA37">_xlfn.IFS(S37="","",S37&lt;&gt;0,VLOOKUP(S37,$AF$69:$AG$149,2,FALSE))</f>
        <v/>
      </c>
      <c r="AB37" s="344" t="str">
        <f t="array" ref="AB37">_xlfn.IFS(Q37="","",IFERROR(VLOOKUP(Q37,$AF$69:$AG$98,2,FALSE),"-")="-","",VLOOKUP(Q37,$AF$69:$AG$98,2,FALSE)&gt;0,"☆")</f>
        <v/>
      </c>
      <c r="AC37" s="345" t="str">
        <f t="array" ref="AC37">_xlfn.IFS(R37="","",IFERROR(VLOOKUP(R37,$AF$69:$AG$98,2,FALSE),"-")="-","",VLOOKUP(R37,$AF$69:$AG$98,2,FALSE)&gt;0,"☆")</f>
        <v/>
      </c>
      <c r="AD37" s="347" t="str">
        <f t="array" ref="AD37">_xlfn.IFS(S37="","",IFERROR(VLOOKUP(S37,$AF$69:$AG$98,2,FALSE),"-")="-","",VLOOKUP(S37,$AF$69:$AG$98,2,FALSE)&gt;0,"☆")</f>
        <v/>
      </c>
      <c r="AF37" s="324"/>
      <c r="AG37" s="324"/>
      <c r="AH37" s="324"/>
      <c r="AI37" s="324"/>
    </row>
    <row r="38" spans="2:35" ht="23.15" customHeight="1">
      <c r="B38" s="510"/>
      <c r="C38" s="480"/>
      <c r="D38" s="480"/>
      <c r="E38" s="298"/>
      <c r="F38" s="299"/>
      <c r="G38" s="480"/>
      <c r="H38" s="480"/>
      <c r="I38" s="480"/>
      <c r="J38" s="480"/>
      <c r="K38" s="299"/>
      <c r="L38" s="311"/>
      <c r="M38" s="484"/>
      <c r="N38" s="484"/>
      <c r="O38" s="484"/>
      <c r="P38" s="312"/>
      <c r="Q38" s="328"/>
      <c r="R38" s="328"/>
      <c r="S38" s="329"/>
      <c r="T38" s="331"/>
      <c r="U38" s="331"/>
      <c r="V38" s="331"/>
      <c r="W38" s="331"/>
      <c r="Y38" s="344" t="str">
        <f t="array" ref="Y38">_xlfn.IFS(Q38="","",Q38&lt;&gt;0,VLOOKUP(Q38,$AF$69:$AG$149,2,FALSE))</f>
        <v/>
      </c>
      <c r="Z38" s="345" t="str">
        <f t="array" ref="Z38">_xlfn.IFS(R38="","",R38&lt;&gt;0,VLOOKUP(R38,$AF$69:$AG$149,2,FALSE))</f>
        <v/>
      </c>
      <c r="AA38" s="346" t="str">
        <f t="array" ref="AA38">_xlfn.IFS(S38="","",S38&lt;&gt;0,VLOOKUP(S38,$AF$69:$AG$149,2,FALSE))</f>
        <v/>
      </c>
      <c r="AB38" s="344" t="str">
        <f t="array" ref="AB38">_xlfn.IFS(Q38="","",IFERROR(VLOOKUP(Q38,$AF$69:$AG$98,2,FALSE),"-")="-","",VLOOKUP(Q38,$AF$69:$AG$98,2,FALSE)&gt;0,"☆")</f>
        <v/>
      </c>
      <c r="AC38" s="345" t="str">
        <f t="array" ref="AC38">_xlfn.IFS(R38="","",IFERROR(VLOOKUP(R38,$AF$69:$AG$98,2,FALSE),"-")="-","",VLOOKUP(R38,$AF$69:$AG$98,2,FALSE)&gt;0,"☆")</f>
        <v/>
      </c>
      <c r="AD38" s="347" t="str">
        <f t="array" ref="AD38">_xlfn.IFS(S38="","",IFERROR(VLOOKUP(S38,$AF$69:$AG$98,2,FALSE),"-")="-","",VLOOKUP(S38,$AF$69:$AG$98,2,FALSE)&gt;0,"☆")</f>
        <v/>
      </c>
      <c r="AF38" s="324"/>
      <c r="AG38" s="324"/>
      <c r="AH38" s="324"/>
      <c r="AI38" s="324"/>
    </row>
    <row r="39" spans="2:35" ht="23.15" customHeight="1">
      <c r="B39" s="510"/>
      <c r="C39" s="480"/>
      <c r="D39" s="480"/>
      <c r="E39" s="298"/>
      <c r="F39" s="299"/>
      <c r="G39" s="511"/>
      <c r="H39" s="512"/>
      <c r="I39" s="512"/>
      <c r="J39" s="513"/>
      <c r="K39" s="299"/>
      <c r="L39" s="311"/>
      <c r="M39" s="484"/>
      <c r="N39" s="484"/>
      <c r="O39" s="484"/>
      <c r="P39" s="312"/>
      <c r="Q39" s="328"/>
      <c r="R39" s="328"/>
      <c r="S39" s="329"/>
      <c r="T39" s="331"/>
      <c r="U39" s="331"/>
      <c r="V39" s="331"/>
      <c r="W39" s="331"/>
      <c r="Y39" s="344" t="str">
        <f t="array" ref="Y39">_xlfn.IFS(Q39="","",Q39&lt;&gt;0,VLOOKUP(Q39,$AF$69:$AG$149,2,FALSE))</f>
        <v/>
      </c>
      <c r="Z39" s="345" t="str">
        <f t="array" ref="Z39">_xlfn.IFS(R39="","",R39&lt;&gt;0,VLOOKUP(R39,$AF$69:$AG$149,2,FALSE))</f>
        <v/>
      </c>
      <c r="AA39" s="346" t="str">
        <f t="array" ref="AA39">_xlfn.IFS(S39="","",S39&lt;&gt;0,VLOOKUP(S39,$AF$69:$AG$149,2,FALSE))</f>
        <v/>
      </c>
      <c r="AB39" s="344" t="str">
        <f t="array" ref="AB39">_xlfn.IFS(Q39="","",IFERROR(VLOOKUP(Q39,$AF$69:$AG$98,2,FALSE),"-")="-","",VLOOKUP(Q39,$AF$69:$AG$98,2,FALSE)&gt;0,"☆")</f>
        <v/>
      </c>
      <c r="AC39" s="345" t="str">
        <f t="array" ref="AC39">_xlfn.IFS(R39="","",IFERROR(VLOOKUP(R39,$AF$69:$AG$98,2,FALSE),"-")="-","",VLOOKUP(R39,$AF$69:$AG$98,2,FALSE)&gt;0,"☆")</f>
        <v/>
      </c>
      <c r="AD39" s="347" t="str">
        <f t="array" ref="AD39">_xlfn.IFS(S39="","",IFERROR(VLOOKUP(S39,$AF$69:$AG$98,2,FALSE),"-")="-","",VLOOKUP(S39,$AF$69:$AG$98,2,FALSE)&gt;0,"☆")</f>
        <v/>
      </c>
      <c r="AF39" s="324"/>
      <c r="AG39" s="324"/>
      <c r="AH39" s="324"/>
      <c r="AI39" s="324"/>
    </row>
    <row r="40" spans="2:35" ht="23.15" customHeight="1">
      <c r="B40" s="510"/>
      <c r="C40" s="480"/>
      <c r="D40" s="480"/>
      <c r="E40" s="298"/>
      <c r="F40" s="299"/>
      <c r="G40" s="511"/>
      <c r="H40" s="512"/>
      <c r="I40" s="512"/>
      <c r="J40" s="513"/>
      <c r="K40" s="299"/>
      <c r="L40" s="311"/>
      <c r="M40" s="484"/>
      <c r="N40" s="484"/>
      <c r="O40" s="484"/>
      <c r="P40" s="312"/>
      <c r="Q40" s="328"/>
      <c r="R40" s="328"/>
      <c r="S40" s="329"/>
      <c r="Y40" s="344" t="str">
        <f t="array" ref="Y40">_xlfn.IFS(Q40="","",Q40&lt;&gt;0,VLOOKUP(Q40,$AF$69:$AG$149,2,FALSE))</f>
        <v/>
      </c>
      <c r="Z40" s="345" t="str">
        <f t="array" ref="Z40">_xlfn.IFS(R40="","",R40&lt;&gt;0,VLOOKUP(R40,$AF$69:$AG$149,2,FALSE))</f>
        <v/>
      </c>
      <c r="AA40" s="346" t="str">
        <f t="array" ref="AA40">_xlfn.IFS(S40="","",S40&lt;&gt;0,VLOOKUP(S40,$AF$69:$AG$149,2,FALSE))</f>
        <v/>
      </c>
      <c r="AB40" s="344" t="str">
        <f t="array" ref="AB40">_xlfn.IFS(Q40="","",IFERROR(VLOOKUP(Q40,$AF$69:$AG$98,2,FALSE),"-")="-","",VLOOKUP(Q40,$AF$69:$AG$98,2,FALSE)&gt;0,"☆")</f>
        <v/>
      </c>
      <c r="AC40" s="345" t="str">
        <f t="array" ref="AC40">_xlfn.IFS(R40="","",IFERROR(VLOOKUP(R40,$AF$69:$AG$98,2,FALSE),"-")="-","",VLOOKUP(R40,$AF$69:$AG$98,2,FALSE)&gt;0,"☆")</f>
        <v/>
      </c>
      <c r="AD40" s="347" t="str">
        <f t="array" ref="AD40">_xlfn.IFS(S40="","",IFERROR(VLOOKUP(S40,$AF$69:$AG$98,2,FALSE),"-")="-","",VLOOKUP(S40,$AF$69:$AG$98,2,FALSE)&gt;0,"☆")</f>
        <v/>
      </c>
      <c r="AF40" s="324"/>
      <c r="AG40" s="324"/>
      <c r="AH40" s="324"/>
      <c r="AI40" s="324"/>
    </row>
    <row r="41" spans="2:35" ht="23.15" customHeight="1">
      <c r="B41" s="510"/>
      <c r="C41" s="480"/>
      <c r="D41" s="480"/>
      <c r="E41" s="298"/>
      <c r="F41" s="299"/>
      <c r="G41" s="511"/>
      <c r="H41" s="512"/>
      <c r="I41" s="512"/>
      <c r="J41" s="513"/>
      <c r="K41" s="299"/>
      <c r="L41" s="311"/>
      <c r="M41" s="484"/>
      <c r="N41" s="484"/>
      <c r="O41" s="484"/>
      <c r="P41" s="312"/>
      <c r="Q41" s="328"/>
      <c r="R41" s="328"/>
      <c r="S41" s="329"/>
      <c r="T41" s="307"/>
      <c r="U41" s="307"/>
      <c r="V41" s="307"/>
      <c r="W41" s="307"/>
      <c r="Y41" s="344" t="str">
        <f t="array" ref="Y41">_xlfn.IFS(Q41="","",Q41&lt;&gt;0,VLOOKUP(Q41,$AF$69:$AG$149,2,FALSE))</f>
        <v/>
      </c>
      <c r="Z41" s="345" t="str">
        <f t="array" ref="Z41">_xlfn.IFS(R41="","",R41&lt;&gt;0,VLOOKUP(R41,$AF$69:$AG$149,2,FALSE))</f>
        <v/>
      </c>
      <c r="AA41" s="346" t="str">
        <f t="array" ref="AA41">_xlfn.IFS(S41="","",S41&lt;&gt;0,VLOOKUP(S41,$AF$69:$AG$149,2,FALSE))</f>
        <v/>
      </c>
      <c r="AB41" s="344" t="str">
        <f t="array" ref="AB41">_xlfn.IFS(Q41="","",IFERROR(VLOOKUP(Q41,$AF$69:$AG$98,2,FALSE),"-")="-","",VLOOKUP(Q41,$AF$69:$AG$98,2,FALSE)&gt;0,"☆")</f>
        <v/>
      </c>
      <c r="AC41" s="345" t="str">
        <f t="array" ref="AC41">_xlfn.IFS(R41="","",IFERROR(VLOOKUP(R41,$AF$69:$AG$98,2,FALSE),"-")="-","",VLOOKUP(R41,$AF$69:$AG$98,2,FALSE)&gt;0,"☆")</f>
        <v/>
      </c>
      <c r="AD41" s="347" t="str">
        <f t="array" ref="AD41">_xlfn.IFS(S41="","",IFERROR(VLOOKUP(S41,$AF$69:$AG$98,2,FALSE),"-")="-","",VLOOKUP(S41,$AF$69:$AG$98,2,FALSE)&gt;0,"☆")</f>
        <v/>
      </c>
      <c r="AF41" s="324"/>
      <c r="AG41" s="324"/>
      <c r="AH41" s="324"/>
      <c r="AI41" s="324"/>
    </row>
    <row r="42" spans="2:35" ht="23.15" customHeight="1">
      <c r="B42" s="510"/>
      <c r="C42" s="480"/>
      <c r="D42" s="480"/>
      <c r="E42" s="298"/>
      <c r="F42" s="299"/>
      <c r="G42" s="511"/>
      <c r="H42" s="512"/>
      <c r="I42" s="512"/>
      <c r="J42" s="513"/>
      <c r="K42" s="299"/>
      <c r="L42" s="311"/>
      <c r="M42" s="484"/>
      <c r="N42" s="484"/>
      <c r="O42" s="484"/>
      <c r="P42" s="312"/>
      <c r="Q42" s="328"/>
      <c r="R42" s="328"/>
      <c r="S42" s="329"/>
      <c r="T42" s="307"/>
      <c r="U42" s="307"/>
      <c r="V42" s="307"/>
      <c r="W42" s="307"/>
      <c r="Y42" s="344" t="str">
        <f t="array" ref="Y42">_xlfn.IFS(Q42="","",Q42&lt;&gt;0,VLOOKUP(Q42,$AF$69:$AG$149,2,FALSE))</f>
        <v/>
      </c>
      <c r="Z42" s="345" t="str">
        <f t="array" ref="Z42">_xlfn.IFS(R42="","",R42&lt;&gt;0,VLOOKUP(R42,$AF$69:$AG$149,2,FALSE))</f>
        <v/>
      </c>
      <c r="AA42" s="346" t="str">
        <f t="array" ref="AA42">_xlfn.IFS(S42="","",S42&lt;&gt;0,VLOOKUP(S42,$AF$69:$AG$149,2,FALSE))</f>
        <v/>
      </c>
      <c r="AB42" s="344" t="str">
        <f t="array" ref="AB42">_xlfn.IFS(Q42="","",IFERROR(VLOOKUP(Q42,$AF$69:$AG$98,2,FALSE),"-")="-","",VLOOKUP(Q42,$AF$69:$AG$98,2,FALSE)&gt;0,"☆")</f>
        <v/>
      </c>
      <c r="AC42" s="345" t="str">
        <f t="array" ref="AC42">_xlfn.IFS(R42="","",IFERROR(VLOOKUP(R42,$AF$69:$AG$98,2,FALSE),"-")="-","",VLOOKUP(R42,$AF$69:$AG$98,2,FALSE)&gt;0,"☆")</f>
        <v/>
      </c>
      <c r="AD42" s="347" t="str">
        <f t="array" ref="AD42">_xlfn.IFS(S42="","",IFERROR(VLOOKUP(S42,$AF$69:$AG$98,2,FALSE),"-")="-","",VLOOKUP(S42,$AF$69:$AG$98,2,FALSE)&gt;0,"☆")</f>
        <v/>
      </c>
      <c r="AF42" s="324"/>
      <c r="AG42" s="324"/>
      <c r="AH42" s="324"/>
      <c r="AI42" s="324"/>
    </row>
    <row r="43" spans="2:35" ht="23.15" customHeight="1">
      <c r="B43" s="510"/>
      <c r="C43" s="480"/>
      <c r="D43" s="480"/>
      <c r="E43" s="298"/>
      <c r="F43" s="299"/>
      <c r="G43" s="511"/>
      <c r="H43" s="512"/>
      <c r="I43" s="512"/>
      <c r="J43" s="513"/>
      <c r="K43" s="299"/>
      <c r="L43" s="311"/>
      <c r="M43" s="484"/>
      <c r="N43" s="484"/>
      <c r="O43" s="484"/>
      <c r="P43" s="312"/>
      <c r="Q43" s="328"/>
      <c r="R43" s="328"/>
      <c r="S43" s="329"/>
      <c r="Y43" s="344" t="str">
        <f t="array" ref="Y43">_xlfn.IFS(Q43="","",Q43&lt;&gt;0,VLOOKUP(Q43,$AF$69:$AG$149,2,FALSE))</f>
        <v/>
      </c>
      <c r="Z43" s="345" t="str">
        <f t="array" ref="Z43">_xlfn.IFS(R43="","",R43&lt;&gt;0,VLOOKUP(R43,$AF$69:$AG$149,2,FALSE))</f>
        <v/>
      </c>
      <c r="AA43" s="346" t="str">
        <f t="array" ref="AA43">_xlfn.IFS(S43="","",S43&lt;&gt;0,VLOOKUP(S43,$AF$69:$AG$149,2,FALSE))</f>
        <v/>
      </c>
      <c r="AB43" s="344" t="str">
        <f t="array" ref="AB43">_xlfn.IFS(Q43="","",IFERROR(VLOOKUP(Q43,$AF$69:$AG$98,2,FALSE),"-")="-","",VLOOKUP(Q43,$AF$69:$AG$98,2,FALSE)&gt;0,"☆")</f>
        <v/>
      </c>
      <c r="AC43" s="345" t="str">
        <f t="array" ref="AC43">_xlfn.IFS(R43="","",IFERROR(VLOOKUP(R43,$AF$69:$AG$98,2,FALSE),"-")="-","",VLOOKUP(R43,$AF$69:$AG$98,2,FALSE)&gt;0,"☆")</f>
        <v/>
      </c>
      <c r="AD43" s="347" t="str">
        <f t="array" ref="AD43">_xlfn.IFS(S43="","",IFERROR(VLOOKUP(S43,$AF$69:$AG$98,2,FALSE),"-")="-","",VLOOKUP(S43,$AF$69:$AG$98,2,FALSE)&gt;0,"☆")</f>
        <v/>
      </c>
      <c r="AF43" s="324"/>
      <c r="AG43" s="324"/>
      <c r="AH43" s="324"/>
      <c r="AI43" s="324"/>
    </row>
    <row r="44" spans="2:35" ht="23.15" customHeight="1">
      <c r="B44" s="510"/>
      <c r="C44" s="480"/>
      <c r="D44" s="480"/>
      <c r="E44" s="298"/>
      <c r="F44" s="299"/>
      <c r="G44" s="511"/>
      <c r="H44" s="512"/>
      <c r="I44" s="512"/>
      <c r="J44" s="513"/>
      <c r="K44" s="299"/>
      <c r="L44" s="311"/>
      <c r="M44" s="484"/>
      <c r="N44" s="484"/>
      <c r="O44" s="484"/>
      <c r="P44" s="312"/>
      <c r="Q44" s="328"/>
      <c r="R44" s="328"/>
      <c r="S44" s="329"/>
      <c r="T44" s="332"/>
      <c r="U44" s="332"/>
      <c r="V44" s="332"/>
      <c r="W44" s="332"/>
      <c r="Y44" s="344" t="str">
        <f t="array" ref="Y44">_xlfn.IFS(Q44="","",Q44&lt;&gt;0,VLOOKUP(Q44,$AF$69:$AG$149,2,FALSE))</f>
        <v/>
      </c>
      <c r="Z44" s="345" t="str">
        <f t="array" ref="Z44">_xlfn.IFS(R44="","",R44&lt;&gt;0,VLOOKUP(R44,$AF$69:$AG$149,2,FALSE))</f>
        <v/>
      </c>
      <c r="AA44" s="346" t="str">
        <f t="array" ref="AA44">_xlfn.IFS(S44="","",S44&lt;&gt;0,VLOOKUP(S44,$AF$69:$AG$149,2,FALSE))</f>
        <v/>
      </c>
      <c r="AB44" s="344" t="str">
        <f t="array" ref="AB44">_xlfn.IFS(Q44="","",IFERROR(VLOOKUP(Q44,$AF$69:$AG$98,2,FALSE),"-")="-","",VLOOKUP(Q44,$AF$69:$AG$98,2,FALSE)&gt;0,"☆")</f>
        <v/>
      </c>
      <c r="AC44" s="345" t="str">
        <f t="array" ref="AC44">_xlfn.IFS(R44="","",IFERROR(VLOOKUP(R44,$AF$69:$AG$98,2,FALSE),"-")="-","",VLOOKUP(R44,$AF$69:$AG$98,2,FALSE)&gt;0,"☆")</f>
        <v/>
      </c>
      <c r="AD44" s="347" t="str">
        <f t="array" ref="AD44">_xlfn.IFS(S44="","",IFERROR(VLOOKUP(S44,$AF$69:$AG$98,2,FALSE),"-")="-","",VLOOKUP(S44,$AF$69:$AG$98,2,FALSE)&gt;0,"☆")</f>
        <v/>
      </c>
      <c r="AF44" s="324"/>
      <c r="AG44" s="324"/>
      <c r="AH44" s="324"/>
      <c r="AI44" s="324"/>
    </row>
    <row r="45" spans="2:35" ht="23.15" customHeight="1">
      <c r="B45" s="510"/>
      <c r="C45" s="480"/>
      <c r="D45" s="480"/>
      <c r="E45" s="298"/>
      <c r="F45" s="299"/>
      <c r="G45" s="511"/>
      <c r="H45" s="512"/>
      <c r="I45" s="512"/>
      <c r="J45" s="513"/>
      <c r="K45" s="299"/>
      <c r="L45" s="311"/>
      <c r="M45" s="484"/>
      <c r="N45" s="484"/>
      <c r="O45" s="484"/>
      <c r="P45" s="312"/>
      <c r="Q45" s="328"/>
      <c r="R45" s="328"/>
      <c r="S45" s="329"/>
      <c r="T45" s="332"/>
      <c r="U45" s="332"/>
      <c r="V45" s="332"/>
      <c r="W45" s="332"/>
      <c r="Y45" s="344" t="str">
        <f t="array" ref="Y45">_xlfn.IFS(Q45="","",Q45&lt;&gt;0,VLOOKUP(Q45,$AF$69:$AG$149,2,FALSE))</f>
        <v/>
      </c>
      <c r="Z45" s="345" t="str">
        <f t="array" ref="Z45">_xlfn.IFS(R45="","",R45&lt;&gt;0,VLOOKUP(R45,$AF$69:$AG$149,2,FALSE))</f>
        <v/>
      </c>
      <c r="AA45" s="346" t="str">
        <f t="array" ref="AA45">_xlfn.IFS(S45="","",S45&lt;&gt;0,VLOOKUP(S45,$AF$69:$AG$149,2,FALSE))</f>
        <v/>
      </c>
      <c r="AB45" s="344" t="str">
        <f t="array" ref="AB45">_xlfn.IFS(Q45="","",IFERROR(VLOOKUP(Q45,$AF$69:$AG$98,2,FALSE),"-")="-","",VLOOKUP(Q45,$AF$69:$AG$98,2,FALSE)&gt;0,"☆")</f>
        <v/>
      </c>
      <c r="AC45" s="345" t="str">
        <f t="array" ref="AC45">_xlfn.IFS(R45="","",IFERROR(VLOOKUP(R45,$AF$69:$AG$98,2,FALSE),"-")="-","",VLOOKUP(R45,$AF$69:$AG$98,2,FALSE)&gt;0,"☆")</f>
        <v/>
      </c>
      <c r="AD45" s="347" t="str">
        <f t="array" ref="AD45">_xlfn.IFS(S45="","",IFERROR(VLOOKUP(S45,$AF$69:$AG$98,2,FALSE),"-")="-","",VLOOKUP(S45,$AF$69:$AG$98,2,FALSE)&gt;0,"☆")</f>
        <v/>
      </c>
      <c r="AF45" s="324"/>
      <c r="AG45" s="324"/>
      <c r="AH45" s="324"/>
      <c r="AI45" s="324"/>
    </row>
    <row r="46" spans="2:35" ht="23.15" customHeight="1">
      <c r="B46" s="510"/>
      <c r="C46" s="480"/>
      <c r="D46" s="480"/>
      <c r="E46" s="298"/>
      <c r="F46" s="299"/>
      <c r="G46" s="511"/>
      <c r="H46" s="512"/>
      <c r="I46" s="512"/>
      <c r="J46" s="513"/>
      <c r="K46" s="299"/>
      <c r="L46" s="311"/>
      <c r="M46" s="484"/>
      <c r="N46" s="484"/>
      <c r="O46" s="484"/>
      <c r="P46" s="312"/>
      <c r="Q46" s="328"/>
      <c r="R46" s="328"/>
      <c r="S46" s="329"/>
      <c r="Y46" s="344" t="str">
        <f t="array" ref="Y46">_xlfn.IFS(Q46="","",Q46&lt;&gt;0,VLOOKUP(Q46,$AF$69:$AG$149,2,FALSE))</f>
        <v/>
      </c>
      <c r="Z46" s="345" t="str">
        <f t="array" ref="Z46">_xlfn.IFS(R46="","",R46&lt;&gt;0,VLOOKUP(R46,$AF$69:$AG$149,2,FALSE))</f>
        <v/>
      </c>
      <c r="AA46" s="346" t="str">
        <f t="array" ref="AA46">_xlfn.IFS(S46="","",S46&lt;&gt;0,VLOOKUP(S46,$AF$69:$AG$149,2,FALSE))</f>
        <v/>
      </c>
      <c r="AB46" s="344" t="str">
        <f t="array" ref="AB46">_xlfn.IFS(Q46="","",IFERROR(VLOOKUP(Q46,$AF$69:$AG$98,2,FALSE),"-")="-","",VLOOKUP(Q46,$AF$69:$AG$98,2,FALSE)&gt;0,"☆")</f>
        <v/>
      </c>
      <c r="AC46" s="345" t="str">
        <f t="array" ref="AC46">_xlfn.IFS(R46="","",IFERROR(VLOOKUP(R46,$AF$69:$AG$98,2,FALSE),"-")="-","",VLOOKUP(R46,$AF$69:$AG$98,2,FALSE)&gt;0,"☆")</f>
        <v/>
      </c>
      <c r="AD46" s="347" t="str">
        <f t="array" ref="AD46">_xlfn.IFS(S46="","",IFERROR(VLOOKUP(S46,$AF$69:$AG$98,2,FALSE),"-")="-","",VLOOKUP(S46,$AF$69:$AG$98,2,FALSE)&gt;0,"☆")</f>
        <v/>
      </c>
      <c r="AF46" s="324"/>
      <c r="AG46" s="324"/>
      <c r="AH46" s="324"/>
      <c r="AI46" s="324"/>
    </row>
    <row r="47" spans="2:35" ht="23.15" customHeight="1">
      <c r="B47" s="514"/>
      <c r="C47" s="512"/>
      <c r="D47" s="513"/>
      <c r="E47" s="298"/>
      <c r="F47" s="299"/>
      <c r="G47" s="511"/>
      <c r="H47" s="512"/>
      <c r="I47" s="512"/>
      <c r="J47" s="513"/>
      <c r="K47" s="299"/>
      <c r="L47" s="311"/>
      <c r="M47" s="485"/>
      <c r="N47" s="515"/>
      <c r="O47" s="516"/>
      <c r="P47" s="312"/>
      <c r="Q47" s="328"/>
      <c r="R47" s="328"/>
      <c r="S47" s="329"/>
      <c r="Y47" s="344" t="str">
        <f t="array" ref="Y47">_xlfn.IFS(Q47="","",Q47&lt;&gt;0,VLOOKUP(Q47,$AF$69:$AG$149,2,FALSE))</f>
        <v/>
      </c>
      <c r="Z47" s="345" t="str">
        <f t="array" ref="Z47">_xlfn.IFS(R47="","",R47&lt;&gt;0,VLOOKUP(R47,$AF$69:$AG$149,2,FALSE))</f>
        <v/>
      </c>
      <c r="AA47" s="346" t="str">
        <f t="array" ref="AA47">_xlfn.IFS(S47="","",S47&lt;&gt;0,VLOOKUP(S47,$AF$69:$AG$149,2,FALSE))</f>
        <v/>
      </c>
      <c r="AB47" s="344" t="str">
        <f t="array" ref="AB47">_xlfn.IFS(Q47="","",IFERROR(VLOOKUP(Q47,$AF$69:$AG$98,2,FALSE),"-")="-","",VLOOKUP(Q47,$AF$69:$AG$98,2,FALSE)&gt;0,"☆")</f>
        <v/>
      </c>
      <c r="AC47" s="345" t="str">
        <f t="array" ref="AC47">_xlfn.IFS(R47="","",IFERROR(VLOOKUP(R47,$AF$69:$AG$98,2,FALSE),"-")="-","",VLOOKUP(R47,$AF$69:$AG$98,2,FALSE)&gt;0,"☆")</f>
        <v/>
      </c>
      <c r="AD47" s="347" t="str">
        <f t="array" ref="AD47">_xlfn.IFS(S47="","",IFERROR(VLOOKUP(S47,$AF$69:$AG$98,2,FALSE),"-")="-","",VLOOKUP(S47,$AF$69:$AG$98,2,FALSE)&gt;0,"☆")</f>
        <v/>
      </c>
      <c r="AF47" s="324"/>
      <c r="AG47" s="324"/>
      <c r="AH47" s="324"/>
      <c r="AI47" s="324"/>
    </row>
    <row r="48" spans="2:35" ht="23.15" customHeight="1">
      <c r="B48" s="514"/>
      <c r="C48" s="512"/>
      <c r="D48" s="513"/>
      <c r="E48" s="298"/>
      <c r="F48" s="299"/>
      <c r="G48" s="511"/>
      <c r="H48" s="512"/>
      <c r="I48" s="512"/>
      <c r="J48" s="513"/>
      <c r="K48" s="299"/>
      <c r="L48" s="311"/>
      <c r="M48" s="485"/>
      <c r="N48" s="515"/>
      <c r="O48" s="516"/>
      <c r="P48" s="312"/>
      <c r="Q48" s="328"/>
      <c r="R48" s="328"/>
      <c r="S48" s="329"/>
      <c r="Y48" s="344" t="str">
        <f t="array" ref="Y48">_xlfn.IFS(Q48="","",Q48&lt;&gt;0,VLOOKUP(Q48,$AF$69:$AG$149,2,FALSE))</f>
        <v/>
      </c>
      <c r="Z48" s="345" t="str">
        <f t="array" ref="Z48">_xlfn.IFS(R48="","",R48&lt;&gt;0,VLOOKUP(R48,$AF$69:$AG$149,2,FALSE))</f>
        <v/>
      </c>
      <c r="AA48" s="346" t="str">
        <f t="array" ref="AA48">_xlfn.IFS(S48="","",S48&lt;&gt;0,VLOOKUP(S48,$AF$69:$AG$149,2,FALSE))</f>
        <v/>
      </c>
      <c r="AB48" s="344" t="str">
        <f t="array" ref="AB48">_xlfn.IFS(Q48="","",IFERROR(VLOOKUP(Q48,$AF$69:$AG$98,2,FALSE),"-")="-","",VLOOKUP(Q48,$AF$69:$AG$98,2,FALSE)&gt;0,"☆")</f>
        <v/>
      </c>
      <c r="AC48" s="345" t="str">
        <f t="array" ref="AC48">_xlfn.IFS(R48="","",IFERROR(VLOOKUP(R48,$AF$69:$AG$98,2,FALSE),"-")="-","",VLOOKUP(R48,$AF$69:$AG$98,2,FALSE)&gt;0,"☆")</f>
        <v/>
      </c>
      <c r="AD48" s="347" t="str">
        <f t="array" ref="AD48">_xlfn.IFS(S48="","",IFERROR(VLOOKUP(S48,$AF$69:$AG$98,2,FALSE),"-")="-","",VLOOKUP(S48,$AF$69:$AG$98,2,FALSE)&gt;0,"☆")</f>
        <v/>
      </c>
      <c r="AF48" s="324"/>
      <c r="AG48" s="324"/>
      <c r="AH48" s="324"/>
      <c r="AI48" s="324"/>
    </row>
    <row r="49" spans="2:35" ht="23.15" customHeight="1">
      <c r="B49" s="510"/>
      <c r="C49" s="480"/>
      <c r="D49" s="480"/>
      <c r="E49" s="298"/>
      <c r="F49" s="299"/>
      <c r="G49" s="511"/>
      <c r="H49" s="512"/>
      <c r="I49" s="512"/>
      <c r="J49" s="513"/>
      <c r="K49" s="299"/>
      <c r="L49" s="311"/>
      <c r="M49" s="484"/>
      <c r="N49" s="484"/>
      <c r="O49" s="484"/>
      <c r="P49" s="312"/>
      <c r="Q49" s="328"/>
      <c r="R49" s="328"/>
      <c r="S49" s="329"/>
      <c r="T49" s="307"/>
      <c r="U49" s="307"/>
      <c r="V49" s="307"/>
      <c r="W49" s="307"/>
      <c r="Y49" s="344" t="str">
        <f t="array" ref="Y49">_xlfn.IFS(Q49="","",Q49&lt;&gt;0,VLOOKUP(Q49,$AF$69:$AG$149,2,FALSE))</f>
        <v/>
      </c>
      <c r="Z49" s="345" t="str">
        <f t="array" ref="Z49">_xlfn.IFS(R49="","",R49&lt;&gt;0,VLOOKUP(R49,$AF$69:$AG$149,2,FALSE))</f>
        <v/>
      </c>
      <c r="AA49" s="346" t="str">
        <f t="array" ref="AA49">_xlfn.IFS(S49="","",S49&lt;&gt;0,VLOOKUP(S49,$AF$69:$AG$149,2,FALSE))</f>
        <v/>
      </c>
      <c r="AB49" s="344" t="str">
        <f t="array" ref="AB49">_xlfn.IFS(Q49="","",IFERROR(VLOOKUP(Q49,$AF$69:$AG$98,2,FALSE),"-")="-","",VLOOKUP(Q49,$AF$69:$AG$98,2,FALSE)&gt;0,"☆")</f>
        <v/>
      </c>
      <c r="AC49" s="345" t="str">
        <f t="array" ref="AC49">_xlfn.IFS(R49="","",IFERROR(VLOOKUP(R49,$AF$69:$AG$98,2,FALSE),"-")="-","",VLOOKUP(R49,$AF$69:$AG$98,2,FALSE)&gt;0,"☆")</f>
        <v/>
      </c>
      <c r="AD49" s="347" t="str">
        <f t="array" ref="AD49">_xlfn.IFS(S49="","",IFERROR(VLOOKUP(S49,$AF$69:$AG$98,2,FALSE),"-")="-","",VLOOKUP(S49,$AF$69:$AG$98,2,FALSE)&gt;0,"☆")</f>
        <v/>
      </c>
      <c r="AF49" s="324"/>
      <c r="AG49" s="324"/>
      <c r="AH49" s="324"/>
      <c r="AI49" s="324"/>
    </row>
    <row r="50" spans="2:35" ht="23.15" customHeight="1">
      <c r="B50" s="510"/>
      <c r="C50" s="480"/>
      <c r="D50" s="480"/>
      <c r="E50" s="298"/>
      <c r="F50" s="299"/>
      <c r="G50" s="511"/>
      <c r="H50" s="512"/>
      <c r="I50" s="512"/>
      <c r="J50" s="513"/>
      <c r="K50" s="299"/>
      <c r="L50" s="311"/>
      <c r="M50" s="484"/>
      <c r="N50" s="484"/>
      <c r="O50" s="484"/>
      <c r="P50" s="312"/>
      <c r="Q50" s="328"/>
      <c r="R50" s="328"/>
      <c r="S50" s="329"/>
      <c r="T50" s="307"/>
      <c r="U50" s="307"/>
      <c r="V50" s="307"/>
      <c r="W50" s="307"/>
      <c r="Y50" s="344" t="str">
        <f t="array" ref="Y50">_xlfn.IFS(Q50="","",Q50&lt;&gt;0,VLOOKUP(Q50,$AF$69:$AG$149,2,FALSE))</f>
        <v/>
      </c>
      <c r="Z50" s="345" t="str">
        <f t="array" ref="Z50">_xlfn.IFS(R50="","",R50&lt;&gt;0,VLOOKUP(R50,$AF$69:$AG$149,2,FALSE))</f>
        <v/>
      </c>
      <c r="AA50" s="346" t="str">
        <f t="array" ref="AA50">_xlfn.IFS(S50="","",S50&lt;&gt;0,VLOOKUP(S50,$AF$69:$AG$149,2,FALSE))</f>
        <v/>
      </c>
      <c r="AB50" s="344" t="str">
        <f t="array" ref="AB50">_xlfn.IFS(Q50="","",IFERROR(VLOOKUP(Q50,$AF$69:$AG$98,2,FALSE),"-")="-","",VLOOKUP(Q50,$AF$69:$AG$98,2,FALSE)&gt;0,"☆")</f>
        <v/>
      </c>
      <c r="AC50" s="345" t="str">
        <f t="array" ref="AC50">_xlfn.IFS(R50="","",IFERROR(VLOOKUP(R50,$AF$69:$AG$98,2,FALSE),"-")="-","",VLOOKUP(R50,$AF$69:$AG$98,2,FALSE)&gt;0,"☆")</f>
        <v/>
      </c>
      <c r="AD50" s="347" t="str">
        <f t="array" ref="AD50">_xlfn.IFS(S50="","",IFERROR(VLOOKUP(S50,$AF$69:$AG$98,2,FALSE),"-")="-","",VLOOKUP(S50,$AF$69:$AG$98,2,FALSE)&gt;0,"☆")</f>
        <v/>
      </c>
      <c r="AF50" s="324"/>
      <c r="AG50" s="324"/>
      <c r="AH50" s="324"/>
      <c r="AI50" s="324"/>
    </row>
    <row r="51" spans="2:35" ht="23.15" customHeight="1">
      <c r="B51" s="510"/>
      <c r="C51" s="480"/>
      <c r="D51" s="480"/>
      <c r="E51" s="298"/>
      <c r="F51" s="299"/>
      <c r="G51" s="511"/>
      <c r="H51" s="512"/>
      <c r="I51" s="512"/>
      <c r="J51" s="513"/>
      <c r="K51" s="299"/>
      <c r="L51" s="311"/>
      <c r="M51" s="484"/>
      <c r="N51" s="484"/>
      <c r="O51" s="484"/>
      <c r="P51" s="312"/>
      <c r="Q51" s="328"/>
      <c r="R51" s="328"/>
      <c r="S51" s="329"/>
      <c r="Y51" s="351" t="str">
        <f t="array" ref="Y51">_xlfn.IFS(Q51="","",Q51&lt;&gt;0,VLOOKUP(Q51,$AF$69:$AG$149,2,FALSE))</f>
        <v/>
      </c>
      <c r="Z51" s="352" t="str">
        <f t="array" ref="Z51">_xlfn.IFS(R51="","",R51&lt;&gt;0,VLOOKUP(R51,$AF$69:$AG$149,2,FALSE))</f>
        <v/>
      </c>
      <c r="AA51" s="353" t="str">
        <f t="array" ref="AA51">_xlfn.IFS(S51="","",S51&lt;&gt;0,VLOOKUP(S51,$AF$69:$AG$149,2,FALSE))</f>
        <v/>
      </c>
      <c r="AB51" s="351" t="str">
        <f t="array" ref="AB51">_xlfn.IFS(Q51="","",IFERROR(VLOOKUP(Q51,$AF$69:$AG$98,2,FALSE),"-")="-","",VLOOKUP(Q51,$AF$69:$AG$98,2,FALSE)&gt;0,"☆")</f>
        <v/>
      </c>
      <c r="AC51" s="352" t="str">
        <f t="array" ref="AC51">_xlfn.IFS(R51="","",IFERROR(VLOOKUP(R51,$AF$69:$AG$98,2,FALSE),"-")="-","",VLOOKUP(R51,$AF$69:$AG$98,2,FALSE)&gt;0,"☆")</f>
        <v/>
      </c>
      <c r="AD51" s="354" t="str">
        <f t="array" ref="AD51">_xlfn.IFS(S51="","",IFERROR(VLOOKUP(S51,$AF$69:$AG$98,2,FALSE),"-")="-","",VLOOKUP(S51,$AF$69:$AG$98,2,FALSE)&gt;0,"☆")</f>
        <v/>
      </c>
      <c r="AE51"/>
      <c r="AF51" s="324"/>
      <c r="AG51" s="324"/>
      <c r="AH51" s="324"/>
      <c r="AI51" s="324"/>
    </row>
    <row r="52" spans="2:35" ht="23.15" customHeight="1">
      <c r="B52" s="510"/>
      <c r="C52" s="480"/>
      <c r="D52" s="480"/>
      <c r="E52" s="298"/>
      <c r="F52" s="299"/>
      <c r="G52" s="511"/>
      <c r="H52" s="512"/>
      <c r="I52" s="512"/>
      <c r="J52" s="513"/>
      <c r="K52" s="299"/>
      <c r="L52" s="311"/>
      <c r="M52" s="484"/>
      <c r="N52" s="484"/>
      <c r="O52" s="484"/>
      <c r="P52" s="312"/>
      <c r="Q52" s="328"/>
      <c r="R52" s="328"/>
      <c r="S52" s="329"/>
      <c r="Y52" s="351" t="str">
        <f t="array" ref="Y52">_xlfn.IFS(Q52="","",Q52&lt;&gt;0,VLOOKUP(Q52,$AF$69:$AG$149,2,FALSE))</f>
        <v/>
      </c>
      <c r="Z52" s="352" t="str">
        <f t="array" ref="Z52">_xlfn.IFS(R52="","",R52&lt;&gt;0,VLOOKUP(R52,$AF$69:$AG$149,2,FALSE))</f>
        <v/>
      </c>
      <c r="AA52" s="353" t="str">
        <f t="array" ref="AA52">_xlfn.IFS(S52="","",S52&lt;&gt;0,VLOOKUP(S52,$AF$69:$AG$149,2,FALSE))</f>
        <v/>
      </c>
      <c r="AB52" s="351" t="str">
        <f t="array" ref="AB52">_xlfn.IFS(Q52="","",IFERROR(VLOOKUP(Q52,$AF$69:$AG$98,2,FALSE),"-")="-","",VLOOKUP(Q52,$AF$69:$AG$98,2,FALSE)&gt;0,"☆")</f>
        <v/>
      </c>
      <c r="AC52" s="352" t="str">
        <f t="array" ref="AC52">_xlfn.IFS(R52="","",IFERROR(VLOOKUP(R52,$AF$69:$AG$98,2,FALSE),"-")="-","",VLOOKUP(R52,$AF$69:$AG$98,2,FALSE)&gt;0,"☆")</f>
        <v/>
      </c>
      <c r="AD52" s="354" t="str">
        <f t="array" ref="AD52">_xlfn.IFS(S52="","",IFERROR(VLOOKUP(S52,$AF$69:$AG$98,2,FALSE),"-")="-","",VLOOKUP(S52,$AF$69:$AG$98,2,FALSE)&gt;0,"☆")</f>
        <v/>
      </c>
      <c r="AE52"/>
      <c r="AF52" s="324"/>
      <c r="AG52" s="324"/>
      <c r="AH52" s="324"/>
      <c r="AI52" s="324"/>
    </row>
    <row r="53" spans="2:35" ht="23.15" customHeight="1">
      <c r="B53" s="510"/>
      <c r="C53" s="480"/>
      <c r="D53" s="480"/>
      <c r="E53" s="298"/>
      <c r="F53" s="299"/>
      <c r="G53" s="511"/>
      <c r="H53" s="512"/>
      <c r="I53" s="512"/>
      <c r="J53" s="513"/>
      <c r="K53" s="299"/>
      <c r="L53" s="311"/>
      <c r="M53" s="484"/>
      <c r="N53" s="484"/>
      <c r="O53" s="484"/>
      <c r="P53" s="312"/>
      <c r="Q53" s="328"/>
      <c r="R53" s="328"/>
      <c r="S53" s="329"/>
      <c r="T53"/>
      <c r="U53"/>
      <c r="V53"/>
      <c r="Y53" s="351" t="str">
        <f t="array" ref="Y53">_xlfn.IFS(Q53="","",Q53&lt;&gt;0,VLOOKUP(Q53,$AF$69:$AG$149,2,FALSE))</f>
        <v/>
      </c>
      <c r="Z53" s="352" t="str">
        <f t="array" ref="Z53">_xlfn.IFS(R53="","",R53&lt;&gt;0,VLOOKUP(R53,$AF$69:$AG$149,2,FALSE))</f>
        <v/>
      </c>
      <c r="AA53" s="353" t="str">
        <f t="array" ref="AA53">_xlfn.IFS(S53="","",S53&lt;&gt;0,VLOOKUP(S53,$AF$69:$AG$149,2,FALSE))</f>
        <v/>
      </c>
      <c r="AB53" s="351" t="str">
        <f t="array" ref="AB53">_xlfn.IFS(Q53="","",IFERROR(VLOOKUP(Q53,$AF$69:$AG$98,2,FALSE),"-")="-","",VLOOKUP(Q53,$AF$69:$AG$98,2,FALSE)&gt;0,"☆")</f>
        <v/>
      </c>
      <c r="AC53" s="352" t="str">
        <f t="array" ref="AC53">_xlfn.IFS(R53="","",IFERROR(VLOOKUP(R53,$AF$69:$AG$98,2,FALSE),"-")="-","",VLOOKUP(R53,$AF$69:$AG$98,2,FALSE)&gt;0,"☆")</f>
        <v/>
      </c>
      <c r="AD53" s="354" t="str">
        <f t="array" ref="AD53">_xlfn.IFS(S53="","",IFERROR(VLOOKUP(S53,$AF$69:$AG$98,2,FALSE),"-")="-","",VLOOKUP(S53,$AF$69:$AG$98,2,FALSE)&gt;0,"☆")</f>
        <v/>
      </c>
      <c r="AE53"/>
      <c r="AF53" s="324"/>
      <c r="AG53" s="324"/>
      <c r="AH53" s="324"/>
      <c r="AI53" s="324"/>
    </row>
    <row r="54" spans="2:35" ht="23.15" customHeight="1">
      <c r="B54" s="510"/>
      <c r="C54" s="480"/>
      <c r="D54" s="480"/>
      <c r="E54" s="298"/>
      <c r="F54" s="299"/>
      <c r="G54" s="511"/>
      <c r="H54" s="512"/>
      <c r="I54" s="512"/>
      <c r="J54" s="513"/>
      <c r="K54" s="299"/>
      <c r="L54" s="311"/>
      <c r="M54" s="484"/>
      <c r="N54" s="484"/>
      <c r="O54" s="484"/>
      <c r="P54" s="312"/>
      <c r="Q54" s="328"/>
      <c r="R54" s="328"/>
      <c r="S54" s="329"/>
      <c r="Y54" s="351" t="str">
        <f t="array" ref="Y54">_xlfn.IFS(Q54="","",Q54&lt;&gt;0,VLOOKUP(Q54,$AF$69:$AG$149,2,FALSE))</f>
        <v/>
      </c>
      <c r="Z54" s="352" t="str">
        <f t="array" ref="Z54">_xlfn.IFS(R54="","",R54&lt;&gt;0,VLOOKUP(R54,$AF$69:$AG$149,2,FALSE))</f>
        <v/>
      </c>
      <c r="AA54" s="353" t="str">
        <f t="array" ref="AA54">_xlfn.IFS(S54="","",S54&lt;&gt;0,VLOOKUP(S54,$AF$69:$AG$149,2,FALSE))</f>
        <v/>
      </c>
      <c r="AB54" s="351" t="str">
        <f t="array" ref="AB54">_xlfn.IFS(Q54="","",IFERROR(VLOOKUP(Q54,$AF$69:$AG$98,2,FALSE),"-")="-","",VLOOKUP(Q54,$AF$69:$AG$98,2,FALSE)&gt;0,"☆")</f>
        <v/>
      </c>
      <c r="AC54" s="352" t="str">
        <f t="array" ref="AC54">_xlfn.IFS(R54="","",IFERROR(VLOOKUP(R54,$AF$69:$AG$98,2,FALSE),"-")="-","",VLOOKUP(R54,$AF$69:$AG$98,2,FALSE)&gt;0,"☆")</f>
        <v/>
      </c>
      <c r="AD54" s="354" t="str">
        <f t="array" ref="AD54">_xlfn.IFS(S54="","",IFERROR(VLOOKUP(S54,$AF$69:$AG$98,2,FALSE),"-")="-","",VLOOKUP(S54,$AF$69:$AG$98,2,FALSE)&gt;0,"☆")</f>
        <v/>
      </c>
      <c r="AE54"/>
      <c r="AF54" s="324"/>
      <c r="AG54" s="324"/>
      <c r="AH54" s="324"/>
      <c r="AI54" s="324"/>
    </row>
    <row r="55" spans="2:35" ht="23.15" customHeight="1">
      <c r="B55" s="510"/>
      <c r="C55" s="480"/>
      <c r="D55" s="480"/>
      <c r="E55" s="298"/>
      <c r="F55" s="299"/>
      <c r="G55" s="511"/>
      <c r="H55" s="512"/>
      <c r="I55" s="512"/>
      <c r="J55" s="513"/>
      <c r="K55" s="299"/>
      <c r="L55" s="311"/>
      <c r="M55" s="484"/>
      <c r="N55" s="484"/>
      <c r="O55" s="484"/>
      <c r="P55" s="312"/>
      <c r="Q55" s="328"/>
      <c r="R55" s="328"/>
      <c r="S55" s="329"/>
      <c r="X55"/>
      <c r="Y55" s="351" t="str">
        <f t="array" ref="Y55">_xlfn.IFS(Q55="","",Q55&lt;&gt;0,VLOOKUP(Q55,$AF$69:$AG$149,2,FALSE))</f>
        <v/>
      </c>
      <c r="Z55" s="352" t="str">
        <f t="array" ref="Z55">_xlfn.IFS(R55="","",R55&lt;&gt;0,VLOOKUP(R55,$AF$69:$AG$149,2,FALSE))</f>
        <v/>
      </c>
      <c r="AA55" s="353" t="str">
        <f t="array" ref="AA55">_xlfn.IFS(S55="","",S55&lt;&gt;0,VLOOKUP(S55,$AF$69:$AG$149,2,FALSE))</f>
        <v/>
      </c>
      <c r="AB55" s="351" t="str">
        <f t="array" ref="AB55">_xlfn.IFS(Q55="","",IFERROR(VLOOKUP(Q55,$AF$69:$AG$98,2,FALSE),"-")="-","",VLOOKUP(Q55,$AF$69:$AG$98,2,FALSE)&gt;0,"☆")</f>
        <v/>
      </c>
      <c r="AC55" s="352" t="str">
        <f t="array" ref="AC55">_xlfn.IFS(R55="","",IFERROR(VLOOKUP(R55,$AF$69:$AG$98,2,FALSE),"-")="-","",VLOOKUP(R55,$AF$69:$AG$98,2,FALSE)&gt;0,"☆")</f>
        <v/>
      </c>
      <c r="AD55" s="354" t="str">
        <f t="array" ref="AD55">_xlfn.IFS(S55="","",IFERROR(VLOOKUP(S55,$AF$69:$AG$98,2,FALSE),"-")="-","",VLOOKUP(S55,$AF$69:$AG$98,2,FALSE)&gt;0,"☆")</f>
        <v/>
      </c>
      <c r="AE55"/>
      <c r="AF55" s="324"/>
      <c r="AG55" s="324"/>
      <c r="AH55" s="324"/>
      <c r="AI55" s="324"/>
    </row>
    <row r="56" spans="2:35" ht="23.15" customHeight="1">
      <c r="B56" s="517"/>
      <c r="C56" s="429"/>
      <c r="D56" s="429"/>
      <c r="E56" s="296"/>
      <c r="F56" s="300"/>
      <c r="G56" s="458"/>
      <c r="H56" s="459"/>
      <c r="I56" s="459"/>
      <c r="J56" s="518"/>
      <c r="K56" s="300"/>
      <c r="L56" s="297"/>
      <c r="M56" s="519"/>
      <c r="N56" s="519"/>
      <c r="O56" s="519"/>
      <c r="P56" s="313"/>
      <c r="Q56" s="333"/>
      <c r="R56" s="333"/>
      <c r="S56" s="334"/>
      <c r="X56"/>
      <c r="Y56" s="355" t="str">
        <f t="array" ref="Y56">_xlfn.IFS(Q56="","",Q56&lt;&gt;0,VLOOKUP(Q56,$AF$69:$AG$149,2,FALSE))</f>
        <v/>
      </c>
      <c r="Z56" s="356" t="str">
        <f t="array" ref="Z56">_xlfn.IFS(R56="","",R56&lt;&gt;0,VLOOKUP(R56,$AF$69:$AG$149,2,FALSE))</f>
        <v/>
      </c>
      <c r="AA56" s="357" t="str">
        <f t="array" ref="AA56">_xlfn.IFS(S56="","",S56&lt;&gt;0,VLOOKUP(S56,$AF$69:$AG$149,2,FALSE))</f>
        <v/>
      </c>
      <c r="AB56" s="355" t="str">
        <f t="array" ref="AB56">_xlfn.IFS(Q56="","",IFERROR(VLOOKUP(Q56,$AF$69:$AG$98,2,FALSE),"-")="-","",VLOOKUP(Q56,$AF$69:$AG$98,2,FALSE)&gt;0,"☆")</f>
        <v/>
      </c>
      <c r="AC56" s="356" t="str">
        <f t="array" ref="AC56">_xlfn.IFS(R56="","",IFERROR(VLOOKUP(R56,$AF$69:$AG$98,2,FALSE),"-")="-","",VLOOKUP(R56,$AF$69:$AG$98,2,FALSE)&gt;0,"☆")</f>
        <v/>
      </c>
      <c r="AD56" s="358" t="str">
        <f t="array" ref="AD56">_xlfn.IFS(S56="","",IFERROR(VLOOKUP(S56,$AF$69:$AG$98,2,FALSE),"-")="-","",VLOOKUP(S56,$AF$69:$AG$98,2,FALSE)&gt;0,"☆")</f>
        <v/>
      </c>
      <c r="AE56"/>
      <c r="AF56" s="324"/>
      <c r="AG56" s="324"/>
      <c r="AH56" s="324"/>
      <c r="AI56" s="324"/>
    </row>
    <row r="57" spans="2:35" ht="23.15" customHeight="1">
      <c r="L57" s="520" t="s">
        <v>92</v>
      </c>
      <c r="M57" s="520"/>
      <c r="N57" s="520"/>
      <c r="O57" s="520"/>
      <c r="P57" s="520"/>
      <c r="Q57" s="520"/>
      <c r="R57" s="520"/>
      <c r="T57" s="521"/>
      <c r="U57" s="521"/>
      <c r="V57" s="521"/>
      <c r="W57" s="521"/>
      <c r="X57"/>
    </row>
    <row r="58" spans="2:35" ht="23.15" customHeight="1">
      <c r="L58" s="522" t="s">
        <v>93</v>
      </c>
      <c r="M58" s="522"/>
      <c r="N58" s="522"/>
      <c r="O58" s="522"/>
      <c r="P58" s="522"/>
      <c r="Q58" s="522"/>
      <c r="R58" s="522"/>
      <c r="S58" s="522"/>
      <c r="T58" s="522"/>
      <c r="U58" s="522"/>
      <c r="V58" s="522"/>
      <c r="W58" s="522"/>
      <c r="X58"/>
    </row>
    <row r="59" spans="2:35" ht="23.15" customHeight="1">
      <c r="T59"/>
      <c r="U59"/>
      <c r="V59"/>
      <c r="W59"/>
      <c r="X59"/>
    </row>
    <row r="60" spans="2:35" ht="23.15" customHeight="1">
      <c r="B60" s="577" t="s">
        <v>94</v>
      </c>
      <c r="C60" s="578"/>
      <c r="D60" s="579"/>
      <c r="E60" s="464" t="s">
        <v>56</v>
      </c>
      <c r="F60" s="464"/>
      <c r="G60" s="523"/>
      <c r="H60" s="523"/>
      <c r="I60" s="523"/>
      <c r="J60" s="523"/>
      <c r="K60" s="464" t="s">
        <v>95</v>
      </c>
      <c r="L60" s="464"/>
      <c r="M60" s="523"/>
      <c r="N60" s="523"/>
      <c r="O60" s="523"/>
      <c r="P60" s="523"/>
      <c r="Q60" s="523"/>
      <c r="R60" s="523"/>
      <c r="S60" s="523"/>
      <c r="T60" s="524"/>
      <c r="X60"/>
    </row>
    <row r="61" spans="2:35" ht="23.15" customHeight="1">
      <c r="B61" s="580"/>
      <c r="C61" s="463"/>
      <c r="D61" s="581"/>
      <c r="E61" s="525" t="s">
        <v>58</v>
      </c>
      <c r="F61" s="525"/>
      <c r="G61" s="291" t="s">
        <v>57</v>
      </c>
      <c r="H61" s="526"/>
      <c r="I61" s="527"/>
      <c r="J61" s="527"/>
      <c r="K61" s="527"/>
      <c r="L61" s="527"/>
      <c r="M61" s="527"/>
      <c r="N61" s="527"/>
      <c r="O61" s="527"/>
      <c r="P61" s="527"/>
      <c r="Q61" s="527"/>
      <c r="R61" s="527"/>
      <c r="S61" s="527"/>
      <c r="T61" s="528"/>
    </row>
    <row r="62" spans="2:35" ht="23.15" customHeight="1">
      <c r="I62" s="309"/>
      <c r="J62" s="309"/>
      <c r="K62" s="309"/>
      <c r="L62" s="309"/>
      <c r="N62" s="309"/>
      <c r="O62" s="309"/>
      <c r="P62" s="309"/>
      <c r="X62"/>
      <c r="Y62"/>
      <c r="Z62"/>
      <c r="AA62"/>
      <c r="AB62"/>
      <c r="AC62"/>
      <c r="AD62"/>
      <c r="AE62"/>
    </row>
    <row r="63" spans="2:35" ht="23.15" customHeight="1">
      <c r="T63"/>
      <c r="U63"/>
      <c r="V63"/>
      <c r="W63"/>
      <c r="X63"/>
      <c r="Y63"/>
      <c r="Z63"/>
      <c r="AA63"/>
      <c r="AB63"/>
      <c r="AC63"/>
      <c r="AD63"/>
      <c r="AE63"/>
    </row>
    <row r="64" spans="2:35" ht="23.15" customHeight="1">
      <c r="B64" s="529" t="s">
        <v>96</v>
      </c>
      <c r="C64" s="530"/>
      <c r="D64" s="530"/>
      <c r="E64" s="530"/>
      <c r="F64" s="530"/>
      <c r="G64" s="530"/>
      <c r="H64" s="530"/>
      <c r="I64" s="530"/>
      <c r="J64" s="530"/>
      <c r="K64" s="530"/>
      <c r="L64" s="530"/>
      <c r="M64" s="530"/>
      <c r="N64" s="530"/>
      <c r="O64" s="530"/>
      <c r="P64" s="530"/>
      <c r="T64"/>
      <c r="U64"/>
      <c r="V64"/>
      <c r="W64"/>
      <c r="X64"/>
      <c r="Y64"/>
      <c r="Z64"/>
      <c r="AA64"/>
      <c r="AB64"/>
      <c r="AC64"/>
      <c r="AD64"/>
      <c r="AE64"/>
    </row>
    <row r="65" spans="2:37" ht="23.15" customHeight="1">
      <c r="T65"/>
      <c r="U65"/>
      <c r="V65"/>
      <c r="W65"/>
      <c r="X65"/>
      <c r="Y65"/>
      <c r="Z65"/>
      <c r="AA65"/>
      <c r="AB65"/>
      <c r="AC65"/>
      <c r="AD65"/>
      <c r="AE65"/>
    </row>
    <row r="66" spans="2:37" ht="23.15" customHeight="1">
      <c r="B66" s="531" t="s">
        <v>97</v>
      </c>
      <c r="C66" s="532"/>
      <c r="D66" s="532"/>
      <c r="E66" s="532"/>
      <c r="F66" s="532"/>
      <c r="G66" s="532"/>
      <c r="H66" s="532"/>
      <c r="I66" s="532"/>
      <c r="J66" s="533"/>
      <c r="T66"/>
      <c r="U66"/>
      <c r="V66"/>
      <c r="W66"/>
      <c r="X66"/>
      <c r="Y66"/>
      <c r="Z66"/>
      <c r="AA66"/>
      <c r="AB66"/>
      <c r="AC66"/>
      <c r="AD66"/>
      <c r="AE66"/>
    </row>
    <row r="67" spans="2:37" ht="23.15" customHeight="1">
      <c r="B67" s="534" t="s">
        <v>98</v>
      </c>
      <c r="C67" s="535"/>
      <c r="D67" s="535"/>
      <c r="E67" s="535"/>
      <c r="F67" s="535"/>
      <c r="G67" s="535"/>
      <c r="H67" s="535"/>
      <c r="I67" s="535"/>
      <c r="J67" s="363" t="s">
        <v>99</v>
      </c>
      <c r="T67"/>
      <c r="U67"/>
      <c r="V67"/>
      <c r="W67"/>
      <c r="X67"/>
      <c r="Y67"/>
      <c r="Z67"/>
      <c r="AA67"/>
      <c r="AB67"/>
      <c r="AC67"/>
      <c r="AD67"/>
      <c r="AE67"/>
      <c r="AF67" s="366" t="s">
        <v>100</v>
      </c>
      <c r="AG67" s="370"/>
      <c r="AH67" s="370"/>
      <c r="AI67" s="370"/>
      <c r="AJ67" s="370"/>
      <c r="AK67" s="371"/>
    </row>
    <row r="68" spans="2:37" ht="23.15" customHeight="1">
      <c r="B68" s="359"/>
      <c r="C68" s="360" t="s">
        <v>101</v>
      </c>
      <c r="D68" s="360" t="s">
        <v>102</v>
      </c>
      <c r="E68" s="360" t="s">
        <v>103</v>
      </c>
      <c r="F68" s="360" t="s">
        <v>104</v>
      </c>
      <c r="G68" s="360" t="s">
        <v>105</v>
      </c>
      <c r="H68" s="360" t="s">
        <v>106</v>
      </c>
      <c r="I68" s="360" t="s">
        <v>107</v>
      </c>
      <c r="J68" s="361" t="s">
        <v>108</v>
      </c>
      <c r="T68"/>
      <c r="U68"/>
      <c r="V68"/>
      <c r="W68"/>
      <c r="X68"/>
      <c r="Y68"/>
      <c r="Z68"/>
      <c r="AA68"/>
      <c r="AB68"/>
      <c r="AC68"/>
      <c r="AD68"/>
      <c r="AE68"/>
      <c r="AF68" s="367" t="s">
        <v>109</v>
      </c>
      <c r="AG68" s="372" t="s">
        <v>85</v>
      </c>
      <c r="AH68" s="309"/>
      <c r="AI68" s="309"/>
      <c r="AJ68" s="309"/>
    </row>
    <row r="69" spans="2:37" ht="23.15" customHeight="1">
      <c r="T69"/>
      <c r="U69"/>
      <c r="V69"/>
      <c r="W69"/>
      <c r="X69"/>
      <c r="Y69"/>
      <c r="Z69"/>
      <c r="AA69"/>
      <c r="AB69"/>
      <c r="AC69"/>
      <c r="AD69"/>
      <c r="AE69"/>
      <c r="AF69" s="368" t="s">
        <v>110</v>
      </c>
      <c r="AG69" s="354">
        <v>1</v>
      </c>
      <c r="AH69" s="1"/>
      <c r="AI69" s="1"/>
      <c r="AJ69" s="1"/>
    </row>
    <row r="70" spans="2:37" ht="23.15" customHeight="1">
      <c r="B70" s="531" t="s">
        <v>111</v>
      </c>
      <c r="C70" s="532"/>
      <c r="D70" s="532"/>
      <c r="E70" s="532"/>
      <c r="F70" s="532"/>
      <c r="G70" s="532"/>
      <c r="H70" s="532"/>
      <c r="I70" s="532"/>
      <c r="J70" s="536" t="s">
        <v>28</v>
      </c>
      <c r="K70" s="537"/>
      <c r="T70"/>
      <c r="U70"/>
      <c r="V70"/>
      <c r="W70"/>
      <c r="X70"/>
      <c r="Y70"/>
      <c r="Z70"/>
      <c r="AA70"/>
      <c r="AB70"/>
      <c r="AC70"/>
      <c r="AD70"/>
      <c r="AE70"/>
      <c r="AF70" s="368" t="s">
        <v>112</v>
      </c>
      <c r="AG70" s="354">
        <v>2</v>
      </c>
      <c r="AH70" s="1"/>
      <c r="AI70" s="1"/>
      <c r="AJ70" s="1"/>
    </row>
    <row r="71" spans="2:37" ht="23.15" customHeight="1">
      <c r="B71" s="359"/>
      <c r="C71" s="360" t="s">
        <v>101</v>
      </c>
      <c r="D71" s="360" t="s">
        <v>102</v>
      </c>
      <c r="E71" s="360" t="s">
        <v>103</v>
      </c>
      <c r="F71" s="360" t="s">
        <v>104</v>
      </c>
      <c r="G71" s="360" t="s">
        <v>105</v>
      </c>
      <c r="H71" s="360" t="s">
        <v>106</v>
      </c>
      <c r="I71" s="360" t="s">
        <v>107</v>
      </c>
      <c r="J71" s="364"/>
      <c r="K71" s="365"/>
      <c r="L71" s="538" t="s">
        <v>113</v>
      </c>
      <c r="M71" s="539"/>
      <c r="N71" s="539"/>
      <c r="O71" s="539"/>
      <c r="P71" s="539"/>
      <c r="Q71" s="539"/>
      <c r="R71" s="539"/>
      <c r="S71" s="539"/>
      <c r="T71"/>
      <c r="U71"/>
      <c r="V71"/>
      <c r="W71"/>
      <c r="X71"/>
      <c r="Y71"/>
      <c r="Z71"/>
      <c r="AA71"/>
      <c r="AB71"/>
      <c r="AC71"/>
      <c r="AD71"/>
      <c r="AE71"/>
      <c r="AF71" s="368" t="s">
        <v>114</v>
      </c>
      <c r="AG71" s="354">
        <v>3</v>
      </c>
      <c r="AH71" s="1"/>
      <c r="AI71" s="1"/>
      <c r="AJ71" s="1"/>
    </row>
    <row r="72" spans="2:37" ht="23.15" customHeight="1">
      <c r="B72" s="540" t="s">
        <v>83</v>
      </c>
      <c r="C72" s="541"/>
      <c r="D72" s="541"/>
      <c r="E72" s="541"/>
      <c r="F72" s="541"/>
      <c r="G72" s="541"/>
      <c r="H72" s="542"/>
      <c r="L72" s="258"/>
      <c r="M72" s="258"/>
      <c r="N72" s="258"/>
      <c r="O72" s="258"/>
      <c r="P72" s="258"/>
      <c r="Q72" s="258"/>
      <c r="R72" s="258"/>
      <c r="S72" s="258"/>
      <c r="AF72" s="368" t="s">
        <v>115</v>
      </c>
      <c r="AG72" s="354">
        <v>4</v>
      </c>
      <c r="AH72" s="1"/>
      <c r="AI72" s="1"/>
      <c r="AJ72" s="1"/>
    </row>
    <row r="73" spans="2:37" ht="23.15" customHeight="1">
      <c r="B73" s="359"/>
      <c r="C73" s="360">
        <v>1</v>
      </c>
      <c r="D73" s="360">
        <v>2</v>
      </c>
      <c r="E73" s="360">
        <v>3</v>
      </c>
      <c r="F73" s="360">
        <v>4</v>
      </c>
      <c r="G73" s="360">
        <v>5</v>
      </c>
      <c r="H73" s="361">
        <v>6</v>
      </c>
      <c r="L73" s="258"/>
      <c r="M73" s="258"/>
      <c r="N73" s="258"/>
      <c r="O73" s="258"/>
      <c r="P73" s="258"/>
      <c r="Q73" s="258"/>
      <c r="R73" s="258"/>
      <c r="S73" s="258"/>
      <c r="T73"/>
      <c r="U73"/>
      <c r="V73"/>
      <c r="W73"/>
      <c r="X73"/>
      <c r="Y73"/>
      <c r="Z73"/>
      <c r="AA73"/>
      <c r="AB73"/>
      <c r="AC73"/>
      <c r="AD73"/>
      <c r="AE73"/>
      <c r="AF73" s="368" t="s">
        <v>116</v>
      </c>
      <c r="AG73" s="354">
        <v>5</v>
      </c>
      <c r="AH73" s="1"/>
      <c r="AI73" s="1"/>
      <c r="AJ73" s="1"/>
    </row>
    <row r="74" spans="2:37" ht="23.15" customHeight="1">
      <c r="T74"/>
      <c r="U74"/>
      <c r="V74"/>
      <c r="W74"/>
      <c r="X74"/>
      <c r="Y74"/>
      <c r="Z74"/>
      <c r="AA74"/>
      <c r="AB74"/>
      <c r="AC74"/>
      <c r="AD74"/>
      <c r="AE74"/>
      <c r="AF74" s="368" t="s">
        <v>117</v>
      </c>
      <c r="AG74" s="354">
        <v>6</v>
      </c>
      <c r="AH74" s="1"/>
      <c r="AI74" s="1"/>
      <c r="AJ74" s="1"/>
    </row>
    <row r="75" spans="2:37" ht="23.15" customHeight="1">
      <c r="B75" s="531" t="s">
        <v>118</v>
      </c>
      <c r="C75" s="532"/>
      <c r="D75" s="532"/>
      <c r="E75" s="532"/>
      <c r="F75" s="533"/>
      <c r="I75" s="540" t="s">
        <v>64</v>
      </c>
      <c r="J75" s="541"/>
      <c r="K75" s="541"/>
      <c r="L75" s="542"/>
      <c r="W75"/>
      <c r="X75"/>
      <c r="Y75"/>
      <c r="Z75"/>
      <c r="AA75"/>
      <c r="AB75"/>
      <c r="AC75"/>
      <c r="AD75"/>
      <c r="AE75"/>
      <c r="AF75" s="368" t="s">
        <v>119</v>
      </c>
      <c r="AG75" s="354">
        <v>7</v>
      </c>
      <c r="AH75" s="1"/>
      <c r="AI75" s="1"/>
      <c r="AJ75" s="1"/>
    </row>
    <row r="76" spans="2:37" ht="23.15" customHeight="1">
      <c r="B76" s="359"/>
      <c r="C76" s="360" t="s">
        <v>120</v>
      </c>
      <c r="D76" s="360" t="s">
        <v>121</v>
      </c>
      <c r="E76" s="360" t="s">
        <v>122</v>
      </c>
      <c r="F76" s="361" t="s">
        <v>123</v>
      </c>
      <c r="I76" s="359"/>
      <c r="J76" s="360" t="s">
        <v>124</v>
      </c>
      <c r="K76" s="360" t="s">
        <v>125</v>
      </c>
      <c r="L76" s="361" t="s">
        <v>126</v>
      </c>
      <c r="S76" s="293"/>
      <c r="T76"/>
      <c r="U76"/>
      <c r="V76"/>
      <c r="W76"/>
      <c r="X76"/>
      <c r="Y76"/>
      <c r="Z76"/>
      <c r="AA76"/>
      <c r="AB76"/>
      <c r="AC76"/>
      <c r="AD76"/>
      <c r="AE76"/>
      <c r="AF76" s="368" t="s">
        <v>127</v>
      </c>
      <c r="AG76" s="354">
        <v>8</v>
      </c>
      <c r="AH76" s="1"/>
      <c r="AI76" s="1"/>
      <c r="AJ76" s="1"/>
    </row>
    <row r="77" spans="2:37" ht="23.15" customHeight="1">
      <c r="T77"/>
      <c r="U77"/>
      <c r="V77"/>
      <c r="W77"/>
      <c r="AF77" s="368" t="s">
        <v>128</v>
      </c>
      <c r="AG77" s="354">
        <v>9</v>
      </c>
      <c r="AH77" s="1"/>
      <c r="AI77" s="1"/>
      <c r="AJ77" s="1"/>
    </row>
    <row r="78" spans="2:37" ht="23.15" customHeight="1">
      <c r="B78" s="531" t="s">
        <v>129</v>
      </c>
      <c r="C78" s="532"/>
      <c r="D78" s="532"/>
      <c r="E78" s="532"/>
      <c r="F78" s="533"/>
      <c r="I78" s="540" t="s">
        <v>65</v>
      </c>
      <c r="J78" s="541"/>
      <c r="K78" s="542"/>
      <c r="O78" s="543" t="s">
        <v>67</v>
      </c>
      <c r="P78" s="544"/>
      <c r="Q78" s="544"/>
      <c r="R78" s="545"/>
      <c r="W78"/>
      <c r="X78"/>
      <c r="Y78"/>
      <c r="Z78"/>
      <c r="AA78"/>
      <c r="AB78"/>
      <c r="AC78"/>
      <c r="AD78"/>
      <c r="AE78"/>
      <c r="AF78" s="368" t="s">
        <v>130</v>
      </c>
      <c r="AG78" s="354">
        <v>10</v>
      </c>
      <c r="AH78" s="1"/>
      <c r="AI78" s="1"/>
      <c r="AJ78" s="1"/>
    </row>
    <row r="79" spans="2:37" ht="23.15" customHeight="1">
      <c r="B79" s="359"/>
      <c r="C79" s="360" t="s">
        <v>131</v>
      </c>
      <c r="D79" s="360" t="s">
        <v>132</v>
      </c>
      <c r="E79" s="360" t="s">
        <v>133</v>
      </c>
      <c r="F79" s="361"/>
      <c r="I79" s="359"/>
      <c r="J79" s="360" t="s">
        <v>134</v>
      </c>
      <c r="K79" s="361" t="s">
        <v>135</v>
      </c>
      <c r="O79" s="359"/>
      <c r="P79" s="360" t="s">
        <v>71</v>
      </c>
      <c r="Q79" s="360" t="s">
        <v>72</v>
      </c>
      <c r="R79" s="361" t="s">
        <v>73</v>
      </c>
      <c r="S79" s="293"/>
      <c r="T79"/>
      <c r="U79"/>
      <c r="V79"/>
      <c r="W79"/>
      <c r="X79"/>
      <c r="Y79"/>
      <c r="Z79"/>
      <c r="AA79"/>
      <c r="AB79"/>
      <c r="AC79"/>
      <c r="AD79"/>
      <c r="AE79"/>
      <c r="AF79" s="368" t="s">
        <v>136</v>
      </c>
      <c r="AG79" s="354">
        <v>11</v>
      </c>
      <c r="AH79" s="1"/>
      <c r="AI79" s="1"/>
      <c r="AJ79" s="1"/>
    </row>
    <row r="80" spans="2:37" ht="23.15" customHeight="1">
      <c r="AF80" s="368" t="s">
        <v>137</v>
      </c>
      <c r="AG80" s="354">
        <v>12</v>
      </c>
      <c r="AH80" s="1"/>
      <c r="AI80" s="1"/>
      <c r="AJ80" s="1"/>
    </row>
    <row r="81" spans="2:36" ht="23.15" customHeight="1">
      <c r="B81" s="531" t="s">
        <v>81</v>
      </c>
      <c r="C81" s="532"/>
      <c r="D81" s="532"/>
      <c r="E81" s="532"/>
      <c r="F81" s="533"/>
      <c r="I81" s="546" t="s">
        <v>138</v>
      </c>
      <c r="J81" s="547"/>
      <c r="K81" s="547"/>
      <c r="L81" s="547"/>
      <c r="M81" s="547"/>
      <c r="N81" s="547"/>
      <c r="O81" s="547"/>
      <c r="P81" s="548"/>
      <c r="X81"/>
      <c r="Y81"/>
      <c r="Z81"/>
      <c r="AA81"/>
      <c r="AB81"/>
      <c r="AC81"/>
      <c r="AD81"/>
      <c r="AE81"/>
      <c r="AF81" s="368" t="s">
        <v>139</v>
      </c>
      <c r="AG81" s="354">
        <v>13</v>
      </c>
      <c r="AH81" s="1"/>
      <c r="AI81" s="1"/>
      <c r="AJ81" s="1"/>
    </row>
    <row r="82" spans="2:36" ht="23.15" customHeight="1">
      <c r="B82" s="359"/>
      <c r="C82" s="360" t="s">
        <v>131</v>
      </c>
      <c r="D82" s="360" t="s">
        <v>132</v>
      </c>
      <c r="E82" s="360"/>
      <c r="F82" s="361"/>
      <c r="I82" s="549"/>
      <c r="J82" s="493"/>
      <c r="K82" s="493"/>
      <c r="L82" s="493"/>
      <c r="M82" s="493"/>
      <c r="N82" s="493"/>
      <c r="O82" s="493"/>
      <c r="P82" s="550"/>
      <c r="X82"/>
      <c r="Y82"/>
      <c r="Z82"/>
      <c r="AA82"/>
      <c r="AB82"/>
      <c r="AC82"/>
      <c r="AD82"/>
      <c r="AE82"/>
      <c r="AF82" s="368" t="s">
        <v>140</v>
      </c>
      <c r="AG82" s="354">
        <v>14</v>
      </c>
      <c r="AH82" s="1"/>
      <c r="AI82" s="1"/>
      <c r="AJ82" s="1"/>
    </row>
    <row r="83" spans="2:36" ht="23.15" customHeight="1">
      <c r="I83" s="549" t="s">
        <v>141</v>
      </c>
      <c r="J83" s="493"/>
      <c r="K83" s="493"/>
      <c r="L83" s="493"/>
      <c r="M83" s="493"/>
      <c r="N83" s="493"/>
      <c r="O83" s="493"/>
      <c r="P83" s="550"/>
      <c r="AF83" s="368" t="s">
        <v>142</v>
      </c>
      <c r="AG83" s="354">
        <v>15</v>
      </c>
      <c r="AH83" s="1"/>
      <c r="AI83" s="1"/>
      <c r="AJ83" s="1"/>
    </row>
    <row r="84" spans="2:36" ht="23.15" customHeight="1">
      <c r="B84" s="531" t="s">
        <v>129</v>
      </c>
      <c r="C84" s="532"/>
      <c r="D84" s="532"/>
      <c r="E84" s="532"/>
      <c r="F84" s="533"/>
      <c r="I84" s="551" t="s">
        <v>143</v>
      </c>
      <c r="J84" s="552"/>
      <c r="K84" s="552"/>
      <c r="L84" s="552"/>
      <c r="M84" s="552"/>
      <c r="N84" s="552"/>
      <c r="O84" s="552"/>
      <c r="P84" s="553"/>
      <c r="AF84" s="368" t="s">
        <v>144</v>
      </c>
      <c r="AG84" s="354">
        <v>16</v>
      </c>
      <c r="AH84" s="1"/>
      <c r="AI84" s="1"/>
      <c r="AJ84" s="1"/>
    </row>
    <row r="85" spans="2:36" ht="23.15" customHeight="1">
      <c r="B85" s="359"/>
      <c r="C85" s="360" t="s">
        <v>131</v>
      </c>
      <c r="D85" s="360" t="s">
        <v>132</v>
      </c>
      <c r="E85" s="360" t="s">
        <v>133</v>
      </c>
      <c r="F85" s="361"/>
      <c r="H85" s="567" t="s">
        <v>31</v>
      </c>
      <c r="I85" s="554"/>
      <c r="J85" s="555"/>
      <c r="K85" s="555"/>
      <c r="L85" s="555"/>
      <c r="M85" s="555"/>
      <c r="N85" s="555"/>
      <c r="O85" s="555"/>
      <c r="P85" s="556"/>
      <c r="Q85" t="s">
        <v>145</v>
      </c>
      <c r="AF85" s="368" t="s">
        <v>146</v>
      </c>
      <c r="AG85" s="354">
        <v>17</v>
      </c>
      <c r="AH85" s="1"/>
      <c r="AI85" s="1"/>
      <c r="AJ85" s="1"/>
    </row>
    <row r="86" spans="2:36" ht="23.15" customHeight="1">
      <c r="H86" s="568"/>
      <c r="I86" s="557" t="s">
        <v>147</v>
      </c>
      <c r="J86" s="558"/>
      <c r="K86" s="558"/>
      <c r="L86" s="558"/>
      <c r="M86" s="558"/>
      <c r="N86" s="558"/>
      <c r="O86" s="558"/>
      <c r="P86" s="559"/>
      <c r="AF86" s="368" t="s">
        <v>148</v>
      </c>
      <c r="AG86" s="354">
        <v>18</v>
      </c>
      <c r="AH86" s="1"/>
      <c r="AI86" s="1"/>
      <c r="AJ86" s="1"/>
    </row>
    <row r="87" spans="2:36" ht="23.15" customHeight="1">
      <c r="B87" s="543" t="s">
        <v>149</v>
      </c>
      <c r="C87" s="545"/>
      <c r="D87" s="293"/>
      <c r="E87" s="293"/>
      <c r="F87" s="293"/>
      <c r="H87" s="568"/>
      <c r="I87" s="557" t="s">
        <v>150</v>
      </c>
      <c r="J87" s="558"/>
      <c r="K87" s="558"/>
      <c r="L87" s="558"/>
      <c r="M87" s="558"/>
      <c r="N87" s="558"/>
      <c r="O87" s="558"/>
      <c r="P87" s="559"/>
      <c r="U87"/>
      <c r="V87"/>
      <c r="W87"/>
      <c r="AF87" s="368" t="s">
        <v>151</v>
      </c>
      <c r="AG87" s="354">
        <v>19</v>
      </c>
      <c r="AH87" s="1"/>
      <c r="AI87" s="1"/>
      <c r="AJ87" s="1"/>
    </row>
    <row r="88" spans="2:36" ht="23.15" customHeight="1">
      <c r="B88" s="362"/>
      <c r="C88" s="73" t="s">
        <v>152</v>
      </c>
      <c r="D88" s="309"/>
      <c r="E88" s="309"/>
      <c r="F88" s="309"/>
      <c r="H88" s="568"/>
      <c r="I88" s="557" t="s">
        <v>153</v>
      </c>
      <c r="J88" s="558"/>
      <c r="K88" s="558"/>
      <c r="L88" s="558"/>
      <c r="M88" s="558"/>
      <c r="N88" s="558"/>
      <c r="O88" s="558"/>
      <c r="P88" s="559"/>
      <c r="Q88" s="293"/>
      <c r="R88" s="293"/>
      <c r="S88" s="293"/>
      <c r="U88"/>
      <c r="V88"/>
      <c r="W88"/>
      <c r="AF88" s="368" t="s">
        <v>154</v>
      </c>
      <c r="AG88" s="354">
        <v>20</v>
      </c>
      <c r="AH88" s="1"/>
      <c r="AI88" s="1"/>
      <c r="AJ88" s="1"/>
    </row>
    <row r="89" spans="2:36" ht="23.15" customHeight="1">
      <c r="H89" s="568"/>
      <c r="I89" s="557"/>
      <c r="J89" s="558"/>
      <c r="K89" s="558"/>
      <c r="L89" s="558"/>
      <c r="M89" s="558"/>
      <c r="N89" s="558"/>
      <c r="O89" s="558"/>
      <c r="P89" s="559"/>
      <c r="U89"/>
      <c r="V89"/>
      <c r="W89"/>
      <c r="AF89" s="368" t="s">
        <v>155</v>
      </c>
      <c r="AG89" s="354">
        <v>21</v>
      </c>
      <c r="AH89" s="1"/>
      <c r="AI89" s="1"/>
      <c r="AJ89" s="1"/>
    </row>
    <row r="90" spans="2:36" ht="23.15" customHeight="1">
      <c r="C90" s="1"/>
      <c r="D90" s="1"/>
      <c r="E90" s="1"/>
      <c r="F90" s="1"/>
      <c r="G90" s="1"/>
      <c r="H90" s="569"/>
      <c r="I90" s="560"/>
      <c r="J90" s="561"/>
      <c r="K90" s="561"/>
      <c r="L90" s="561"/>
      <c r="M90" s="561"/>
      <c r="N90" s="561"/>
      <c r="O90" s="561"/>
      <c r="P90" s="562"/>
      <c r="AF90" s="368" t="s">
        <v>156</v>
      </c>
      <c r="AG90" s="354">
        <v>22</v>
      </c>
      <c r="AH90" s="1"/>
      <c r="AI90" s="1"/>
      <c r="AJ90" s="1"/>
    </row>
    <row r="91" spans="2:36" ht="23.15" customHeight="1">
      <c r="T91"/>
      <c r="U91"/>
      <c r="V91"/>
      <c r="W91"/>
      <c r="X91"/>
      <c r="Y91"/>
      <c r="Z91"/>
      <c r="AA91"/>
      <c r="AB91"/>
      <c r="AC91"/>
      <c r="AD91"/>
      <c r="AE91"/>
      <c r="AF91" s="368" t="s">
        <v>157</v>
      </c>
      <c r="AG91" s="354">
        <v>23</v>
      </c>
      <c r="AH91" s="1"/>
      <c r="AI91" s="1"/>
      <c r="AJ91" s="1"/>
    </row>
    <row r="92" spans="2:36" ht="23.15" customHeight="1">
      <c r="AF92" s="368" t="s">
        <v>158</v>
      </c>
      <c r="AG92" s="354">
        <v>24</v>
      </c>
      <c r="AH92" s="1"/>
      <c r="AI92" s="1"/>
      <c r="AJ92" s="1"/>
    </row>
    <row r="93" spans="2:36" ht="22.75" customHeight="1">
      <c r="AF93" s="368" t="s">
        <v>159</v>
      </c>
      <c r="AG93" s="354">
        <v>25</v>
      </c>
      <c r="AH93" s="1"/>
      <c r="AI93" s="1"/>
      <c r="AJ93" s="1"/>
    </row>
    <row r="94" spans="2:36" ht="22.75" customHeight="1">
      <c r="AF94" s="368" t="s">
        <v>160</v>
      </c>
      <c r="AG94" s="354">
        <v>26</v>
      </c>
      <c r="AH94" s="1"/>
      <c r="AI94" s="1"/>
      <c r="AJ94" s="1"/>
    </row>
    <row r="95" spans="2:36" ht="22.75" customHeight="1">
      <c r="AF95" s="368" t="s">
        <v>161</v>
      </c>
      <c r="AG95" s="354">
        <v>27</v>
      </c>
      <c r="AH95" s="1"/>
      <c r="AI95" s="1"/>
      <c r="AJ95" s="1"/>
    </row>
    <row r="96" spans="2:36" ht="22.75" customHeight="1">
      <c r="AF96" s="368" t="s">
        <v>162</v>
      </c>
      <c r="AG96" s="354">
        <v>28</v>
      </c>
      <c r="AH96" s="1"/>
      <c r="AI96" s="1"/>
      <c r="AJ96" s="1"/>
    </row>
    <row r="97" spans="32:36" ht="22.75" customHeight="1">
      <c r="AF97" s="368" t="s">
        <v>163</v>
      </c>
      <c r="AG97" s="354">
        <v>29</v>
      </c>
      <c r="AH97" s="1"/>
      <c r="AI97" s="1"/>
      <c r="AJ97" s="1"/>
    </row>
    <row r="98" spans="32:36" ht="22.75" customHeight="1">
      <c r="AF98" s="368" t="s">
        <v>164</v>
      </c>
      <c r="AG98" s="354">
        <v>30</v>
      </c>
      <c r="AH98" s="1"/>
      <c r="AI98" s="1"/>
      <c r="AJ98" s="1"/>
    </row>
    <row r="99" spans="32:36" ht="22.75" customHeight="1">
      <c r="AF99" s="369" t="s">
        <v>165</v>
      </c>
      <c r="AG99" s="373" t="s">
        <v>85</v>
      </c>
    </row>
    <row r="100" spans="32:36">
      <c r="AF100" s="368" t="s">
        <v>166</v>
      </c>
      <c r="AG100" s="354">
        <v>1</v>
      </c>
    </row>
    <row r="101" spans="32:36">
      <c r="AF101" s="351" t="s">
        <v>167</v>
      </c>
      <c r="AG101" s="354">
        <v>2</v>
      </c>
    </row>
    <row r="102" spans="32:36">
      <c r="AF102" s="368" t="s">
        <v>168</v>
      </c>
      <c r="AG102" s="354">
        <v>3</v>
      </c>
    </row>
    <row r="103" spans="32:36">
      <c r="AF103" s="368" t="s">
        <v>169</v>
      </c>
      <c r="AG103" s="354">
        <v>4</v>
      </c>
    </row>
    <row r="104" spans="32:36">
      <c r="AF104" s="368" t="s">
        <v>170</v>
      </c>
      <c r="AG104" s="354">
        <v>5</v>
      </c>
    </row>
    <row r="105" spans="32:36">
      <c r="AF105" s="368" t="s">
        <v>171</v>
      </c>
      <c r="AG105" s="354">
        <v>6</v>
      </c>
    </row>
    <row r="106" spans="32:36">
      <c r="AF106" s="368" t="s">
        <v>172</v>
      </c>
      <c r="AG106" s="354">
        <v>7</v>
      </c>
    </row>
    <row r="107" spans="32:36">
      <c r="AF107" s="368" t="s">
        <v>173</v>
      </c>
      <c r="AG107" s="354">
        <v>8</v>
      </c>
    </row>
    <row r="108" spans="32:36">
      <c r="AF108" s="368" t="s">
        <v>174</v>
      </c>
      <c r="AG108" s="354">
        <v>9</v>
      </c>
    </row>
    <row r="109" spans="32:36">
      <c r="AF109" s="368" t="s">
        <v>175</v>
      </c>
      <c r="AG109" s="354">
        <v>10</v>
      </c>
    </row>
    <row r="110" spans="32:36">
      <c r="AF110" s="368" t="s">
        <v>176</v>
      </c>
      <c r="AG110" s="354">
        <v>11</v>
      </c>
    </row>
    <row r="111" spans="32:36">
      <c r="AF111" s="368" t="s">
        <v>177</v>
      </c>
      <c r="AG111" s="354">
        <v>12</v>
      </c>
    </row>
    <row r="112" spans="32:36">
      <c r="AF112" s="368" t="s">
        <v>178</v>
      </c>
      <c r="AG112" s="354">
        <v>13</v>
      </c>
    </row>
    <row r="113" spans="32:33">
      <c r="AF113" s="368" t="s">
        <v>179</v>
      </c>
      <c r="AG113" s="354">
        <v>14</v>
      </c>
    </row>
    <row r="114" spans="32:33">
      <c r="AF114" s="368" t="s">
        <v>180</v>
      </c>
      <c r="AG114" s="354">
        <v>15</v>
      </c>
    </row>
    <row r="115" spans="32:33">
      <c r="AF115" s="368" t="s">
        <v>181</v>
      </c>
      <c r="AG115" s="354">
        <v>16</v>
      </c>
    </row>
    <row r="116" spans="32:33">
      <c r="AF116" s="368" t="s">
        <v>182</v>
      </c>
      <c r="AG116" s="354">
        <v>17</v>
      </c>
    </row>
    <row r="117" spans="32:33">
      <c r="AF117" s="368" t="s">
        <v>183</v>
      </c>
      <c r="AG117" s="354">
        <v>18</v>
      </c>
    </row>
    <row r="118" spans="32:33">
      <c r="AF118" s="368" t="s">
        <v>184</v>
      </c>
      <c r="AG118" s="354">
        <v>19</v>
      </c>
    </row>
    <row r="119" spans="32:33">
      <c r="AF119" s="368" t="s">
        <v>185</v>
      </c>
      <c r="AG119" s="354">
        <v>20</v>
      </c>
    </row>
    <row r="120" spans="32:33">
      <c r="AF120" s="351">
        <v>1</v>
      </c>
      <c r="AG120" s="354">
        <v>1</v>
      </c>
    </row>
    <row r="121" spans="32:33">
      <c r="AF121" s="351">
        <v>2</v>
      </c>
      <c r="AG121" s="354">
        <v>2</v>
      </c>
    </row>
    <row r="122" spans="32:33">
      <c r="AF122" s="351">
        <v>3</v>
      </c>
      <c r="AG122" s="354">
        <v>3</v>
      </c>
    </row>
    <row r="123" spans="32:33">
      <c r="AF123" s="351">
        <v>4</v>
      </c>
      <c r="AG123" s="354">
        <v>4</v>
      </c>
    </row>
    <row r="124" spans="32:33">
      <c r="AF124" s="351">
        <v>5</v>
      </c>
      <c r="AG124" s="354">
        <v>5</v>
      </c>
    </row>
    <row r="125" spans="32:33">
      <c r="AF125" s="351">
        <v>6</v>
      </c>
      <c r="AG125" s="354">
        <v>6</v>
      </c>
    </row>
    <row r="126" spans="32:33">
      <c r="AF126" s="351">
        <v>7</v>
      </c>
      <c r="AG126" s="354">
        <v>7</v>
      </c>
    </row>
    <row r="127" spans="32:33">
      <c r="AF127" s="351">
        <v>8</v>
      </c>
      <c r="AG127" s="354">
        <v>8</v>
      </c>
    </row>
    <row r="128" spans="32:33">
      <c r="AF128" s="351">
        <v>9</v>
      </c>
      <c r="AG128" s="354">
        <v>9</v>
      </c>
    </row>
    <row r="129" spans="32:33">
      <c r="AF129" s="351">
        <v>10</v>
      </c>
      <c r="AG129" s="354">
        <v>10</v>
      </c>
    </row>
    <row r="130" spans="32:33">
      <c r="AF130" s="351">
        <v>11</v>
      </c>
      <c r="AG130" s="354">
        <v>11</v>
      </c>
    </row>
    <row r="131" spans="32:33">
      <c r="AF131" s="351">
        <v>12</v>
      </c>
      <c r="AG131" s="354">
        <v>12</v>
      </c>
    </row>
    <row r="132" spans="32:33">
      <c r="AF132" s="351">
        <v>13</v>
      </c>
      <c r="AG132" s="354">
        <v>13</v>
      </c>
    </row>
    <row r="133" spans="32:33">
      <c r="AF133" s="351">
        <v>14</v>
      </c>
      <c r="AG133" s="354">
        <v>14</v>
      </c>
    </row>
    <row r="134" spans="32:33">
      <c r="AF134" s="351">
        <v>15</v>
      </c>
      <c r="AG134" s="354">
        <v>15</v>
      </c>
    </row>
    <row r="135" spans="32:33">
      <c r="AF135" s="351">
        <v>16</v>
      </c>
      <c r="AG135" s="354">
        <v>16</v>
      </c>
    </row>
    <row r="136" spans="32:33">
      <c r="AF136" s="351">
        <v>17</v>
      </c>
      <c r="AG136" s="354">
        <v>17</v>
      </c>
    </row>
    <row r="137" spans="32:33">
      <c r="AF137" s="351">
        <v>18</v>
      </c>
      <c r="AG137" s="354">
        <v>18</v>
      </c>
    </row>
    <row r="138" spans="32:33">
      <c r="AF138" s="351">
        <v>19</v>
      </c>
      <c r="AG138" s="354">
        <v>19</v>
      </c>
    </row>
    <row r="139" spans="32:33">
      <c r="AF139" s="351">
        <v>20</v>
      </c>
      <c r="AG139" s="354">
        <v>20</v>
      </c>
    </row>
    <row r="140" spans="32:33">
      <c r="AF140" s="351">
        <v>21</v>
      </c>
      <c r="AG140" s="354">
        <v>21</v>
      </c>
    </row>
    <row r="141" spans="32:33">
      <c r="AF141" s="351">
        <v>22</v>
      </c>
      <c r="AG141" s="354">
        <v>22</v>
      </c>
    </row>
    <row r="142" spans="32:33">
      <c r="AF142" s="351">
        <v>23</v>
      </c>
      <c r="AG142" s="354">
        <v>23</v>
      </c>
    </row>
    <row r="143" spans="32:33">
      <c r="AF143" s="351">
        <v>24</v>
      </c>
      <c r="AG143" s="354">
        <v>24</v>
      </c>
    </row>
    <row r="144" spans="32:33">
      <c r="AF144" s="351">
        <v>25</v>
      </c>
      <c r="AG144" s="354">
        <v>25</v>
      </c>
    </row>
    <row r="145" spans="32:33">
      <c r="AF145" s="351">
        <v>26</v>
      </c>
      <c r="AG145" s="354">
        <v>26</v>
      </c>
    </row>
    <row r="146" spans="32:33">
      <c r="AF146" s="351">
        <v>27</v>
      </c>
      <c r="AG146" s="354">
        <v>27</v>
      </c>
    </row>
    <row r="147" spans="32:33">
      <c r="AF147" s="351">
        <v>28</v>
      </c>
      <c r="AG147" s="354">
        <v>28</v>
      </c>
    </row>
    <row r="148" spans="32:33">
      <c r="AF148" s="351">
        <v>29</v>
      </c>
      <c r="AG148" s="354">
        <v>29</v>
      </c>
    </row>
    <row r="149" spans="32:33">
      <c r="AF149" s="355">
        <v>30</v>
      </c>
      <c r="AG149" s="358">
        <v>30</v>
      </c>
    </row>
  </sheetData>
  <sheetProtection algorithmName="SHA-512" hashValue="lRLBiOBCK+MWNlUhcZXhfkOc63kzAPTEKm2gUxPCgJaRMcxjp/ZbXChR7sOoNVQgXasUGahJlr1HmAgeiuF2zg==" saltValue="qtKzr8hMaRf+IHS1zvTslg==" spinCount="100000" sheet="1" objects="1" scenarios="1"/>
  <mergeCells count="229">
    <mergeCell ref="I88:P88"/>
    <mergeCell ref="I89:P89"/>
    <mergeCell ref="I90:P90"/>
    <mergeCell ref="B19:B25"/>
    <mergeCell ref="E30:E32"/>
    <mergeCell ref="F30:F32"/>
    <mergeCell ref="H85:H90"/>
    <mergeCell ref="K30:K32"/>
    <mergeCell ref="L30:L32"/>
    <mergeCell ref="P31:P32"/>
    <mergeCell ref="M31:O32"/>
    <mergeCell ref="B30:D32"/>
    <mergeCell ref="G30:J31"/>
    <mergeCell ref="B60:D61"/>
    <mergeCell ref="B81:F81"/>
    <mergeCell ref="I81:P81"/>
    <mergeCell ref="I82:P82"/>
    <mergeCell ref="I83:P83"/>
    <mergeCell ref="B84:F84"/>
    <mergeCell ref="I84:P84"/>
    <mergeCell ref="I85:P85"/>
    <mergeCell ref="I86:P86"/>
    <mergeCell ref="B87:C87"/>
    <mergeCell ref="I87:P87"/>
    <mergeCell ref="B67:I67"/>
    <mergeCell ref="B70:I70"/>
    <mergeCell ref="J70:K70"/>
    <mergeCell ref="L71:S71"/>
    <mergeCell ref="B72:H72"/>
    <mergeCell ref="B75:F75"/>
    <mergeCell ref="I75:L75"/>
    <mergeCell ref="B78:F78"/>
    <mergeCell ref="I78:K78"/>
    <mergeCell ref="O78:R78"/>
    <mergeCell ref="E60:F60"/>
    <mergeCell ref="G60:J60"/>
    <mergeCell ref="K60:L60"/>
    <mergeCell ref="M60:T60"/>
    <mergeCell ref="E61:F61"/>
    <mergeCell ref="H61:J61"/>
    <mergeCell ref="K61:T61"/>
    <mergeCell ref="B64:P64"/>
    <mergeCell ref="B66:J66"/>
    <mergeCell ref="B55:D55"/>
    <mergeCell ref="G55:J55"/>
    <mergeCell ref="M55:O55"/>
    <mergeCell ref="B56:D56"/>
    <mergeCell ref="G56:J56"/>
    <mergeCell ref="M56:O56"/>
    <mergeCell ref="L57:R57"/>
    <mergeCell ref="T57:W57"/>
    <mergeCell ref="L58:W58"/>
    <mergeCell ref="B52:D52"/>
    <mergeCell ref="G52:J52"/>
    <mergeCell ref="M52:O52"/>
    <mergeCell ref="B53:D53"/>
    <mergeCell ref="G53:J53"/>
    <mergeCell ref="M53:O53"/>
    <mergeCell ref="B54:D54"/>
    <mergeCell ref="G54:J54"/>
    <mergeCell ref="M54:O54"/>
    <mergeCell ref="B49:D49"/>
    <mergeCell ref="G49:J49"/>
    <mergeCell ref="M49:O49"/>
    <mergeCell ref="B50:D50"/>
    <mergeCell ref="G50:J50"/>
    <mergeCell ref="M50:O50"/>
    <mergeCell ref="B51:D51"/>
    <mergeCell ref="G51:J51"/>
    <mergeCell ref="M51:O51"/>
    <mergeCell ref="B46:D46"/>
    <mergeCell ref="G46:J46"/>
    <mergeCell ref="M46:O46"/>
    <mergeCell ref="B47:D47"/>
    <mergeCell ref="G47:J47"/>
    <mergeCell ref="M47:O47"/>
    <mergeCell ref="B48:D48"/>
    <mergeCell ref="G48:J48"/>
    <mergeCell ref="M48:O48"/>
    <mergeCell ref="B43:D43"/>
    <mergeCell ref="G43:J43"/>
    <mergeCell ref="M43:O43"/>
    <mergeCell ref="B44:D44"/>
    <mergeCell ref="G44:J44"/>
    <mergeCell ref="M44:O44"/>
    <mergeCell ref="B45:D45"/>
    <mergeCell ref="G45:J45"/>
    <mergeCell ref="M45:O45"/>
    <mergeCell ref="B40:D40"/>
    <mergeCell ref="G40:J40"/>
    <mergeCell ref="M40:O40"/>
    <mergeCell ref="B41:D41"/>
    <mergeCell ref="G41:J41"/>
    <mergeCell ref="M41:O41"/>
    <mergeCell ref="B42:D42"/>
    <mergeCell ref="G42:J42"/>
    <mergeCell ref="M42:O42"/>
    <mergeCell ref="B37:D37"/>
    <mergeCell ref="G37:J37"/>
    <mergeCell ref="M37:O37"/>
    <mergeCell ref="B38:D38"/>
    <mergeCell ref="G38:J38"/>
    <mergeCell ref="M38:O38"/>
    <mergeCell ref="B39:D39"/>
    <mergeCell ref="G39:J39"/>
    <mergeCell ref="M39:O39"/>
    <mergeCell ref="B34:D34"/>
    <mergeCell ref="G34:J34"/>
    <mergeCell ref="M34:O34"/>
    <mergeCell ref="B35:D35"/>
    <mergeCell ref="G35:J35"/>
    <mergeCell ref="M35:O35"/>
    <mergeCell ref="B36:D36"/>
    <mergeCell ref="G36:J36"/>
    <mergeCell ref="M36:O36"/>
    <mergeCell ref="B27:D27"/>
    <mergeCell ref="E27:G27"/>
    <mergeCell ref="B28:D28"/>
    <mergeCell ref="E28:J28"/>
    <mergeCell ref="Y28:AK28"/>
    <mergeCell ref="M30:P30"/>
    <mergeCell ref="Q30:S30"/>
    <mergeCell ref="G32:J32"/>
    <mergeCell ref="B33:D33"/>
    <mergeCell ref="G33:J33"/>
    <mergeCell ref="M33:O33"/>
    <mergeCell ref="D25:F25"/>
    <mergeCell ref="G25:H25"/>
    <mergeCell ref="I25:J25"/>
    <mergeCell ref="K25:L25"/>
    <mergeCell ref="M25:N25"/>
    <mergeCell ref="O25:Q25"/>
    <mergeCell ref="R25:T25"/>
    <mergeCell ref="I26:L26"/>
    <mergeCell ref="N26:P26"/>
    <mergeCell ref="D23:F23"/>
    <mergeCell ref="G23:H23"/>
    <mergeCell ref="I23:J23"/>
    <mergeCell ref="K23:L23"/>
    <mergeCell ref="M23:N23"/>
    <mergeCell ref="O23:Q23"/>
    <mergeCell ref="R23:T23"/>
    <mergeCell ref="D24:F24"/>
    <mergeCell ref="G24:H24"/>
    <mergeCell ref="I24:J24"/>
    <mergeCell ref="K24:L24"/>
    <mergeCell ref="M24:N24"/>
    <mergeCell ref="O24:Q24"/>
    <mergeCell ref="R24:T24"/>
    <mergeCell ref="D21:F21"/>
    <mergeCell ref="G21:H21"/>
    <mergeCell ref="I21:J21"/>
    <mergeCell ref="K21:L21"/>
    <mergeCell ref="M21:N21"/>
    <mergeCell ref="O21:Q21"/>
    <mergeCell ref="R21:T21"/>
    <mergeCell ref="D22:F22"/>
    <mergeCell ref="G22:H22"/>
    <mergeCell ref="I22:J22"/>
    <mergeCell ref="K22:L22"/>
    <mergeCell ref="M22:N22"/>
    <mergeCell ref="O22:Q22"/>
    <mergeCell ref="R22:T22"/>
    <mergeCell ref="D19:F19"/>
    <mergeCell ref="G19:H19"/>
    <mergeCell ref="I19:J19"/>
    <mergeCell ref="K19:L19"/>
    <mergeCell ref="M19:N19"/>
    <mergeCell ref="O19:Q19"/>
    <mergeCell ref="R19:T19"/>
    <mergeCell ref="D20:F20"/>
    <mergeCell ref="G20:H20"/>
    <mergeCell ref="I20:J20"/>
    <mergeCell ref="K20:L20"/>
    <mergeCell ref="M20:N20"/>
    <mergeCell ref="O20:Q20"/>
    <mergeCell ref="R20:T20"/>
    <mergeCell ref="B15:C15"/>
    <mergeCell ref="D15:F15"/>
    <mergeCell ref="G15:H15"/>
    <mergeCell ref="I15:N15"/>
    <mergeCell ref="O15:R15"/>
    <mergeCell ref="S15:V15"/>
    <mergeCell ref="R16:T16"/>
    <mergeCell ref="U17:W17"/>
    <mergeCell ref="Y17:AA17"/>
    <mergeCell ref="B17:C18"/>
    <mergeCell ref="D17:F18"/>
    <mergeCell ref="G17:J18"/>
    <mergeCell ref="K17:N18"/>
    <mergeCell ref="O17:Q18"/>
    <mergeCell ref="R17:T18"/>
    <mergeCell ref="D12:F12"/>
    <mergeCell ref="G12:K12"/>
    <mergeCell ref="B13:C13"/>
    <mergeCell ref="D13:F13"/>
    <mergeCell ref="G13:H13"/>
    <mergeCell ref="I13:N13"/>
    <mergeCell ref="O13:R13"/>
    <mergeCell ref="S13:V13"/>
    <mergeCell ref="B14:C14"/>
    <mergeCell ref="D14:F14"/>
    <mergeCell ref="G14:H14"/>
    <mergeCell ref="I14:N14"/>
    <mergeCell ref="O14:R14"/>
    <mergeCell ref="S14:V14"/>
    <mergeCell ref="B8:G8"/>
    <mergeCell ref="H8:L8"/>
    <mergeCell ref="B10:C10"/>
    <mergeCell ref="D10:F10"/>
    <mergeCell ref="G10:K10"/>
    <mergeCell ref="L10:N10"/>
    <mergeCell ref="P10:Q10"/>
    <mergeCell ref="B11:C11"/>
    <mergeCell ref="D11:F11"/>
    <mergeCell ref="G11:K11"/>
    <mergeCell ref="L11:N11"/>
    <mergeCell ref="P11:Q11"/>
    <mergeCell ref="P7:W8"/>
    <mergeCell ref="O1:W1"/>
    <mergeCell ref="B2:C2"/>
    <mergeCell ref="D2:E2"/>
    <mergeCell ref="O2:W2"/>
    <mergeCell ref="B5:C5"/>
    <mergeCell ref="D5:E5"/>
    <mergeCell ref="G5:H5"/>
    <mergeCell ref="I5:J5"/>
    <mergeCell ref="B7:G7"/>
    <mergeCell ref="H7:L7"/>
  </mergeCells>
  <phoneticPr fontId="66"/>
  <conditionalFormatting sqref="S4:AE4 L57:L58">
    <cfRule type="containsErrors" dxfId="13" priority="1">
      <formula>ISERROR(L4)</formula>
    </cfRule>
  </conditionalFormatting>
  <dataValidations count="13">
    <dataValidation type="list" allowBlank="1" showInputMessage="1" showErrorMessage="1" sqref="B11:C11" xr:uid="{00000000-0002-0000-0100-000000000000}">
      <formula1>$B$71:$I$71</formula1>
    </dataValidation>
    <dataValidation type="list" allowBlank="1" showInputMessage="1" showErrorMessage="1" sqref="E28:J28" xr:uid="{00000000-0002-0000-0100-000001000000}">
      <formula1>$I$85:$I$90</formula1>
    </dataValidation>
    <dataValidation type="list" allowBlank="1" showInputMessage="1" showErrorMessage="1" sqref="O11" xr:uid="{00000000-0002-0000-0100-000002000000}">
      <formula1>$B$76:$F$76</formula1>
    </dataValidation>
    <dataValidation type="list" allowBlank="1" showInputMessage="1" showErrorMessage="1" sqref="P11:Q11" xr:uid="{00000000-0002-0000-0100-000003000000}">
      <formula1>$B$79:$E$79</formula1>
    </dataValidation>
    <dataValidation type="list" allowBlank="1" showInputMessage="1" showErrorMessage="1" sqref="U19:W19 U20:W20 U21:W25" xr:uid="{00000000-0002-0000-0100-000004000000}">
      <formula1>$O$79:$R$79</formula1>
    </dataValidation>
    <dataValidation type="list" allowBlank="1" showInputMessage="1" showErrorMessage="1" sqref="E27:G27" xr:uid="{00000000-0002-0000-0100-000005000000}">
      <formula1>$B$68:$J$68</formula1>
    </dataValidation>
    <dataValidation type="list" allowBlank="1" showInputMessage="1" showErrorMessage="1" prompt="いずれか一つの大会名にのみ〇をつけてください" sqref="Q32:S32" xr:uid="{00000000-0002-0000-0100-000006000000}">
      <formula1>$B$88:$C$88</formula1>
    </dataValidation>
    <dataValidation type="list" allowBlank="1" showInputMessage="1" showErrorMessage="1" sqref="K19:L25" xr:uid="{00000000-0002-0000-0100-000007000000}">
      <formula1>$I$79:$K$79</formula1>
    </dataValidation>
    <dataValidation type="list" allowBlank="1" showInputMessage="1" showErrorMessage="1" sqref="K33:K56" xr:uid="{00000000-0002-0000-0100-000008000000}">
      <formula1>$B$71:$K$71</formula1>
    </dataValidation>
    <dataValidation type="list" allowBlank="1" showInputMessage="1" showErrorMessage="1" sqref="F33:F49" xr:uid="{00000000-0002-0000-0100-000009000000}">
      <formula1>$B$85:$D$85</formula1>
    </dataValidation>
    <dataValidation type="list" allowBlank="1" showInputMessage="1" showErrorMessage="1" sqref="F50:F56" xr:uid="{00000000-0002-0000-0100-00000A000000}">
      <formula1>$B$82:$D$82</formula1>
    </dataValidation>
    <dataValidation type="list" allowBlank="1" showInputMessage="1" showErrorMessage="1" sqref="G19:H25" xr:uid="{00000000-0002-0000-0100-00000B000000}">
      <formula1>$I$76:$L$76</formula1>
    </dataValidation>
    <dataValidation type="list" allowBlank="1" showInputMessage="1" showErrorMessage="1" sqref="L33:L56" xr:uid="{00000000-0002-0000-0100-00000C000000}">
      <formula1>$B$73:$H$73</formula1>
    </dataValidation>
  </dataValidations>
  <printOptions verticalCentered="1"/>
  <pageMargins left="0.70866141732283505" right="0.70866141732283505" top="0.15748031496063" bottom="0.15748031496063" header="0.31496062992126" footer="0.31496062992126"/>
  <pageSetup paperSize="9" scale="29" orientation="portrait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47"/>
  <sheetViews>
    <sheetView zoomScale="90" zoomScaleNormal="90" workbookViewId="0">
      <selection activeCell="H15" sqref="H15:I15"/>
    </sheetView>
  </sheetViews>
  <sheetFormatPr defaultColWidth="9" defaultRowHeight="13"/>
  <cols>
    <col min="1" max="18" width="5.81640625" customWidth="1"/>
  </cols>
  <sheetData>
    <row r="1" spans="1:17" ht="25.5">
      <c r="A1" s="591">
        <f>+入力!D2</f>
        <v>7</v>
      </c>
      <c r="B1" s="591"/>
      <c r="C1" s="591"/>
      <c r="D1" s="591"/>
      <c r="E1" s="592" t="s">
        <v>186</v>
      </c>
      <c r="F1" s="592"/>
      <c r="G1" s="592"/>
      <c r="H1" s="592"/>
      <c r="I1" s="592"/>
      <c r="J1" s="592"/>
      <c r="K1" s="592"/>
      <c r="L1" s="592"/>
      <c r="M1" s="592"/>
      <c r="N1" s="592"/>
      <c r="O1" s="592"/>
      <c r="P1" s="592"/>
      <c r="Q1" s="293" t="str">
        <f>+入力!B1</f>
        <v>ver１２</v>
      </c>
    </row>
    <row r="2" spans="1:17">
      <c r="E2" s="275"/>
      <c r="F2" s="275"/>
      <c r="G2" s="275"/>
      <c r="H2" s="275"/>
      <c r="I2" s="275"/>
      <c r="J2" s="275"/>
    </row>
    <row r="3" spans="1:17" ht="20.149999999999999" customHeight="1">
      <c r="A3" s="593" t="s">
        <v>50</v>
      </c>
      <c r="B3" s="432"/>
      <c r="C3" s="412" t="s">
        <v>187</v>
      </c>
      <c r="D3" s="412"/>
      <c r="E3" s="412"/>
      <c r="F3" s="412" t="s">
        <v>188</v>
      </c>
      <c r="G3" s="412"/>
      <c r="H3" s="412"/>
      <c r="I3" s="412"/>
      <c r="J3" s="412"/>
      <c r="K3" s="432" t="s">
        <v>54</v>
      </c>
      <c r="L3" s="432"/>
      <c r="M3" s="412" t="s">
        <v>55</v>
      </c>
      <c r="N3" s="412"/>
      <c r="O3" s="412" t="s">
        <v>189</v>
      </c>
      <c r="P3" s="412"/>
      <c r="Q3" s="594"/>
    </row>
    <row r="4" spans="1:17" ht="30" customHeight="1">
      <c r="A4" s="595" t="str">
        <f>IF(入力!E27="","",+入力!E27)</f>
        <v/>
      </c>
      <c r="B4" s="596" t="str">
        <f>IF(入力!C11="","",+入力!C11)</f>
        <v/>
      </c>
      <c r="C4" s="597" t="str">
        <f>IF(入力!D11="","",+入力!D11)</f>
        <v/>
      </c>
      <c r="D4" s="597"/>
      <c r="E4" s="597"/>
      <c r="F4" s="598" t="str">
        <f>IF(入力!G11="","",+入力!G11)</f>
        <v/>
      </c>
      <c r="G4" s="599"/>
      <c r="H4" s="599"/>
      <c r="I4" s="599"/>
      <c r="J4" s="599"/>
      <c r="K4" s="600" t="str">
        <f>IF(入力!O11="","",+入力!O11)</f>
        <v/>
      </c>
      <c r="L4" s="600" t="str">
        <f>IF(入力!M11="","",+入力!M11)</f>
        <v/>
      </c>
      <c r="M4" s="596" t="str">
        <f>IF(入力!P11="","",+入力!P11)</f>
        <v/>
      </c>
      <c r="N4" s="596" t="str">
        <f>IF(入力!O11="","",+入力!O11)</f>
        <v/>
      </c>
      <c r="O4" s="601"/>
      <c r="P4" s="601"/>
      <c r="Q4" s="602"/>
    </row>
    <row r="5" spans="1:17" ht="5.15" customHeight="1"/>
    <row r="6" spans="1:17" ht="20.149999999999999" customHeight="1">
      <c r="A6" s="411"/>
      <c r="B6" s="412"/>
      <c r="C6" s="432" t="s">
        <v>56</v>
      </c>
      <c r="D6" s="432"/>
      <c r="E6" s="432"/>
      <c r="F6" s="433" t="s">
        <v>57</v>
      </c>
      <c r="G6" s="434"/>
      <c r="H6" s="433" t="s">
        <v>58</v>
      </c>
      <c r="I6" s="435"/>
      <c r="J6" s="435"/>
      <c r="K6" s="435"/>
      <c r="L6" s="435"/>
      <c r="M6" s="434"/>
      <c r="N6" s="436" t="s">
        <v>190</v>
      </c>
      <c r="O6" s="406"/>
      <c r="P6" s="406"/>
      <c r="Q6" s="437"/>
    </row>
    <row r="7" spans="1:17" ht="20.149999999999999" customHeight="1">
      <c r="A7" s="633" t="s">
        <v>61</v>
      </c>
      <c r="B7" s="464"/>
      <c r="C7" s="464" t="str">
        <f>IF(入力!D14="","",+入力!D14)</f>
        <v/>
      </c>
      <c r="D7" s="464" t="e">
        <f>IF(入力!#REF!="","",+入力!#REF!)</f>
        <v>#REF!</v>
      </c>
      <c r="E7" s="464" t="e">
        <f>IF(入力!#REF!="","",+入力!#REF!)</f>
        <v>#REF!</v>
      </c>
      <c r="F7" s="608" t="str">
        <f>IF(入力!G14="","",+入力!G14)</f>
        <v/>
      </c>
      <c r="G7" s="608" t="e">
        <f>IF(入力!#REF!="","",+入力!#REF!)</f>
        <v>#REF!</v>
      </c>
      <c r="H7" s="637" t="str">
        <f>IF(入力!I14="","",+入力!I14)</f>
        <v/>
      </c>
      <c r="I7" s="637" t="e">
        <f>IF(入力!#REF!="","",+入力!#REF!)</f>
        <v>#REF!</v>
      </c>
      <c r="J7" s="637" t="e">
        <f>IF(入力!#REF!="","",+入力!#REF!)</f>
        <v>#REF!</v>
      </c>
      <c r="K7" s="637" t="str">
        <f>IF(入力!L14="","",+入力!L14)</f>
        <v/>
      </c>
      <c r="L7" s="637" t="e">
        <f>IF(入力!#REF!="","",+入力!#REF!)</f>
        <v>#REF!</v>
      </c>
      <c r="M7" s="637" t="e">
        <f>IF(入力!#REF!="","",+入力!#REF!)</f>
        <v>#REF!</v>
      </c>
      <c r="N7" s="464" t="str">
        <f>IF(入力!O14="","",+入力!O14)</f>
        <v/>
      </c>
      <c r="O7" s="464" t="str">
        <f>IF(入力!K8="","",+入力!K8)</f>
        <v/>
      </c>
      <c r="P7" s="464" t="str">
        <f>IF(入力!L8="","",+入力!L8)</f>
        <v/>
      </c>
      <c r="Q7" s="465" t="e">
        <f>IF(入力!#REF!="","",+入力!#REF!)</f>
        <v>#REF!</v>
      </c>
    </row>
    <row r="8" spans="1:17" ht="20.149999999999999" customHeight="1">
      <c r="A8" s="634"/>
      <c r="B8" s="509"/>
      <c r="C8" s="509"/>
      <c r="D8" s="509"/>
      <c r="E8" s="509"/>
      <c r="F8" s="636"/>
      <c r="G8" s="636"/>
      <c r="H8" s="638"/>
      <c r="I8" s="638"/>
      <c r="J8" s="638"/>
      <c r="K8" s="638"/>
      <c r="L8" s="638"/>
      <c r="M8" s="638"/>
      <c r="N8" s="603" t="str">
        <f>IF(入力!S14="","",+入力!S14)</f>
        <v/>
      </c>
      <c r="O8" s="603" t="str">
        <f>IF(入力!K58="","",+入力!K58)</f>
        <v/>
      </c>
      <c r="P8" s="603" t="e">
        <f>IF(入力!#REF!="","",+入力!#REF!)</f>
        <v>#REF!</v>
      </c>
      <c r="Q8" s="604" t="e">
        <f>IF(入力!#REF!="","",+入力!#REF!)</f>
        <v>#REF!</v>
      </c>
    </row>
    <row r="9" spans="1:17" ht="20.149999999999999" customHeight="1">
      <c r="A9" s="634" t="s">
        <v>62</v>
      </c>
      <c r="B9" s="509"/>
      <c r="C9" s="509" t="str">
        <f>IF(入力!D15="","",+入力!D15)</f>
        <v/>
      </c>
      <c r="D9" s="509" t="e">
        <f>IF(入力!#REF!="","",+入力!#REF!)</f>
        <v>#REF!</v>
      </c>
      <c r="E9" s="509" t="e">
        <f>IF(入力!#REF!="","",+入力!#REF!)</f>
        <v>#REF!</v>
      </c>
      <c r="F9" s="509" t="str">
        <f>IF(入力!G15="","",+入力!G15)</f>
        <v/>
      </c>
      <c r="G9" s="509" t="e">
        <f>IF(入力!#REF!="","",+入力!#REF!)</f>
        <v>#REF!</v>
      </c>
      <c r="H9" s="638" t="str">
        <f>IF(入力!I15="","",+入力!I15)</f>
        <v/>
      </c>
      <c r="I9" s="638" t="e">
        <f>IF(入力!#REF!="","",+入力!#REF!)</f>
        <v>#REF!</v>
      </c>
      <c r="J9" s="638" t="e">
        <f>IF(入力!#REF!="","",+入力!#REF!)</f>
        <v>#REF!</v>
      </c>
      <c r="K9" s="638" t="str">
        <f>IF(入力!L15="","",+入力!L15)</f>
        <v/>
      </c>
      <c r="L9" s="638" t="e">
        <f>IF(入力!#REF!="","",+入力!#REF!)</f>
        <v>#REF!</v>
      </c>
      <c r="M9" s="638" t="e">
        <f>IF(入力!#REF!="","",+入力!#REF!)</f>
        <v>#REF!</v>
      </c>
      <c r="N9" s="509" t="str">
        <f>IF(入力!O15="","",+入力!O15)</f>
        <v/>
      </c>
      <c r="O9" s="509"/>
      <c r="P9" s="509"/>
      <c r="Q9" s="605"/>
    </row>
    <row r="10" spans="1:17" ht="20.149999999999999" customHeight="1">
      <c r="A10" s="635"/>
      <c r="B10" s="525"/>
      <c r="C10" s="525"/>
      <c r="D10" s="525"/>
      <c r="E10" s="525"/>
      <c r="F10" s="525"/>
      <c r="G10" s="525"/>
      <c r="H10" s="639"/>
      <c r="I10" s="639"/>
      <c r="J10" s="639"/>
      <c r="K10" s="639"/>
      <c r="L10" s="639"/>
      <c r="M10" s="639"/>
      <c r="N10" s="525" t="str">
        <f>IF(入力!S15="","",+入力!S15)</f>
        <v/>
      </c>
      <c r="O10" s="525"/>
      <c r="P10" s="525"/>
      <c r="Q10" s="606"/>
    </row>
    <row r="11" spans="1:17" ht="5.15" customHeight="1"/>
    <row r="12" spans="1:17" ht="20.149999999999999" customHeight="1">
      <c r="A12" s="570"/>
      <c r="B12" s="425"/>
      <c r="C12" s="424" t="s">
        <v>56</v>
      </c>
      <c r="D12" s="424"/>
      <c r="E12" s="424"/>
      <c r="F12" s="425" t="s">
        <v>191</v>
      </c>
      <c r="G12" s="425"/>
      <c r="H12" s="425"/>
      <c r="I12" s="425"/>
      <c r="J12" s="425"/>
      <c r="K12" s="425"/>
      <c r="L12" s="425"/>
      <c r="M12" s="425"/>
      <c r="N12" s="425" t="s">
        <v>59</v>
      </c>
      <c r="O12" s="425"/>
      <c r="P12" s="425" t="s">
        <v>66</v>
      </c>
      <c r="Q12" s="426"/>
    </row>
    <row r="13" spans="1:17" ht="20.149999999999999" customHeight="1">
      <c r="A13" s="640"/>
      <c r="B13" s="607"/>
      <c r="C13" s="641"/>
      <c r="D13" s="641"/>
      <c r="E13" s="641"/>
      <c r="F13" s="607" t="s">
        <v>192</v>
      </c>
      <c r="G13" s="607"/>
      <c r="H13" s="607"/>
      <c r="I13" s="607"/>
      <c r="J13" s="607" t="s">
        <v>193</v>
      </c>
      <c r="K13" s="607"/>
      <c r="L13" s="607"/>
      <c r="M13" s="607"/>
      <c r="N13" s="607"/>
      <c r="O13" s="607"/>
      <c r="P13" s="607"/>
      <c r="Q13" s="632"/>
    </row>
    <row r="14" spans="1:17" ht="20.149999999999999" customHeight="1">
      <c r="A14" s="633" t="s">
        <v>69</v>
      </c>
      <c r="B14" s="464"/>
      <c r="C14" s="464" t="str">
        <f>IF(入力!D19="","",+入力!D19)</f>
        <v/>
      </c>
      <c r="D14" s="464" t="e">
        <f>IF(入力!#REF!="","",+入力!#REF!)</f>
        <v>#REF!</v>
      </c>
      <c r="E14" s="464" t="e">
        <f>IF(入力!#REF!="","",+入力!#REF!)</f>
        <v>#REF!</v>
      </c>
      <c r="F14" s="608" t="str">
        <f>IF(入力!G19="","",+入力!G19)</f>
        <v/>
      </c>
      <c r="G14" s="608"/>
      <c r="H14" s="608" t="str">
        <f>IF(入力!I19="","",+入力!I19)</f>
        <v/>
      </c>
      <c r="I14" s="608"/>
      <c r="J14" s="464" t="str">
        <f>IF(入力!K19="","",+入力!K19)</f>
        <v/>
      </c>
      <c r="K14" s="464"/>
      <c r="L14" s="464" t="str">
        <f>IF(入力!M19="","",+入力!M19)</f>
        <v/>
      </c>
      <c r="M14" s="464"/>
      <c r="N14" s="609" t="str">
        <f>IF(入力!O19="","",+入力!O19)</f>
        <v/>
      </c>
      <c r="O14" s="610"/>
      <c r="P14" s="609" t="str">
        <f>IF(入力!R19="","",+入力!R19)</f>
        <v/>
      </c>
      <c r="Q14" s="611"/>
    </row>
    <row r="15" spans="1:17" ht="20.149999999999999" customHeight="1">
      <c r="A15" s="634"/>
      <c r="B15" s="509"/>
      <c r="C15" s="509" t="str">
        <f>IF(入力!D20="","",+入力!D20)</f>
        <v/>
      </c>
      <c r="D15" s="509" t="e">
        <f>IF(入力!#REF!="","",+入力!#REF!)</f>
        <v>#REF!</v>
      </c>
      <c r="E15" s="509" t="e">
        <f>IF(入力!#REF!="","",+入力!#REF!)</f>
        <v>#REF!</v>
      </c>
      <c r="F15" s="509" t="str">
        <f>IF(入力!G20="","",+入力!G20)</f>
        <v/>
      </c>
      <c r="G15" s="509"/>
      <c r="H15" s="509" t="str">
        <f>IF(入力!I20="","",+入力!I20)</f>
        <v/>
      </c>
      <c r="I15" s="509"/>
      <c r="J15" s="509" t="str">
        <f>IF(入力!K20="","",+入力!K20)</f>
        <v/>
      </c>
      <c r="K15" s="509"/>
      <c r="L15" s="612" t="str">
        <f>IF(入力!M20="","",+入力!M20)</f>
        <v/>
      </c>
      <c r="M15" s="613"/>
      <c r="N15" s="612" t="str">
        <f>IF(入力!O20="","",+入力!O20)</f>
        <v/>
      </c>
      <c r="O15" s="613"/>
      <c r="P15" s="551" t="str">
        <f>IF(入力!R20="","",+入力!R20)</f>
        <v/>
      </c>
      <c r="Q15" s="614"/>
    </row>
    <row r="16" spans="1:17" ht="20.149999999999999" customHeight="1">
      <c r="A16" s="634"/>
      <c r="B16" s="509"/>
      <c r="C16" s="509" t="str">
        <f>IF(入力!D21="","",+入力!D21)</f>
        <v/>
      </c>
      <c r="D16" s="509" t="e">
        <f>IF(入力!#REF!="","",+入力!#REF!)</f>
        <v>#REF!</v>
      </c>
      <c r="E16" s="509" t="e">
        <f>IF(入力!#REF!="","",+入力!#REF!)</f>
        <v>#REF!</v>
      </c>
      <c r="F16" s="509" t="str">
        <f>IF(入力!G21="","",+入力!G21)</f>
        <v/>
      </c>
      <c r="G16" s="509"/>
      <c r="H16" s="509" t="str">
        <f>IF(入力!I21="","",+入力!I21)</f>
        <v/>
      </c>
      <c r="I16" s="509"/>
      <c r="J16" s="509" t="str">
        <f>IF(入力!K21="","",+入力!K21)</f>
        <v/>
      </c>
      <c r="K16" s="509"/>
      <c r="L16" s="509" t="str">
        <f>IF(入力!M21="","",+入力!M21)</f>
        <v/>
      </c>
      <c r="M16" s="509"/>
      <c r="N16" s="612" t="str">
        <f>IF(入力!O21="","",+入力!O21)</f>
        <v/>
      </c>
      <c r="O16" s="613"/>
      <c r="P16" s="612" t="str">
        <f>IF(入力!R21="","",+入力!R21)</f>
        <v/>
      </c>
      <c r="Q16" s="615"/>
    </row>
    <row r="17" spans="1:17" ht="20.149999999999999" customHeight="1">
      <c r="A17" s="634"/>
      <c r="B17" s="509"/>
      <c r="C17" s="509" t="str">
        <f>IF(入力!D22="","",+入力!D22)</f>
        <v/>
      </c>
      <c r="D17" s="509" t="e">
        <f>IF(入力!#REF!="","",+入力!#REF!)</f>
        <v>#REF!</v>
      </c>
      <c r="E17" s="509" t="e">
        <f>IF(入力!#REF!="","",+入力!#REF!)</f>
        <v>#REF!</v>
      </c>
      <c r="F17" s="509" t="str">
        <f>IF(入力!G22="","",+入力!G22)</f>
        <v/>
      </c>
      <c r="G17" s="509"/>
      <c r="H17" s="509" t="str">
        <f>IF(入力!I22="","",+入力!I22)</f>
        <v/>
      </c>
      <c r="I17" s="509"/>
      <c r="J17" s="509" t="str">
        <f>IF(入力!K22="","",+入力!K22)</f>
        <v/>
      </c>
      <c r="K17" s="509"/>
      <c r="L17" s="509" t="str">
        <f>IF(入力!M22="","",+入力!M22)</f>
        <v/>
      </c>
      <c r="M17" s="509"/>
      <c r="N17" s="612" t="str">
        <f>IF(入力!O22="","",+入力!O22)</f>
        <v/>
      </c>
      <c r="O17" s="613"/>
      <c r="P17" s="612" t="str">
        <f>IF(入力!R22="","",+入力!R22)</f>
        <v/>
      </c>
      <c r="Q17" s="615"/>
    </row>
    <row r="18" spans="1:17" ht="20.149999999999999" customHeight="1">
      <c r="A18" s="634"/>
      <c r="B18" s="509"/>
      <c r="C18" s="509" t="str">
        <f>IF(入力!D23="","",+入力!D23)</f>
        <v/>
      </c>
      <c r="D18" s="509" t="e">
        <f>IF(入力!#REF!="","",+入力!#REF!)</f>
        <v>#REF!</v>
      </c>
      <c r="E18" s="509" t="e">
        <f>IF(入力!#REF!="","",+入力!#REF!)</f>
        <v>#REF!</v>
      </c>
      <c r="F18" s="509" t="str">
        <f>IF(入力!G23="","",+入力!G23)</f>
        <v/>
      </c>
      <c r="G18" s="509"/>
      <c r="H18" s="509" t="str">
        <f>IF(入力!I23="","",+入力!I23)</f>
        <v/>
      </c>
      <c r="I18" s="509"/>
      <c r="J18" s="509" t="str">
        <f>IF(入力!K23="","",+入力!K23)</f>
        <v/>
      </c>
      <c r="K18" s="509"/>
      <c r="L18" s="509" t="str">
        <f>IF(入力!M23="","",+入力!M23)</f>
        <v/>
      </c>
      <c r="M18" s="509"/>
      <c r="N18" s="612" t="str">
        <f>IF(入力!O23="","",+入力!O23)</f>
        <v/>
      </c>
      <c r="O18" s="613"/>
      <c r="P18" s="612" t="str">
        <f>IF(入力!R23="","",+入力!R23)</f>
        <v/>
      </c>
      <c r="Q18" s="615"/>
    </row>
    <row r="19" spans="1:17" ht="20.149999999999999" customHeight="1">
      <c r="A19" s="634"/>
      <c r="B19" s="509"/>
      <c r="C19" s="509" t="str">
        <f>IF(入力!D24="","",+入力!D24)</f>
        <v/>
      </c>
      <c r="D19" s="509" t="e">
        <f>IF(入力!#REF!="","",+入力!#REF!)</f>
        <v>#REF!</v>
      </c>
      <c r="E19" s="509" t="e">
        <f>IF(入力!#REF!="","",+入力!#REF!)</f>
        <v>#REF!</v>
      </c>
      <c r="F19" s="509" t="str">
        <f>IF(入力!G24="","",+入力!G24)</f>
        <v/>
      </c>
      <c r="G19" s="509"/>
      <c r="H19" s="509" t="str">
        <f>IF(入力!I24="","",+入力!I24)</f>
        <v/>
      </c>
      <c r="I19" s="509"/>
      <c r="J19" s="509" t="str">
        <f>IF(入力!K24="","",+入力!K24)</f>
        <v/>
      </c>
      <c r="K19" s="509"/>
      <c r="L19" s="509" t="str">
        <f>IF(入力!M24="","",+入力!M24)</f>
        <v/>
      </c>
      <c r="M19" s="509"/>
      <c r="N19" s="612" t="str">
        <f>IF(入力!O24="","",+入力!O24)</f>
        <v/>
      </c>
      <c r="O19" s="613"/>
      <c r="P19" s="612" t="str">
        <f>IF(入力!R24="","",+入力!R24)</f>
        <v/>
      </c>
      <c r="Q19" s="615"/>
    </row>
    <row r="20" spans="1:17" ht="20.149999999999999" customHeight="1">
      <c r="A20" s="635"/>
      <c r="B20" s="525"/>
      <c r="C20" s="525" t="str">
        <f>IF(入力!D25="","",+入力!D25)</f>
        <v/>
      </c>
      <c r="D20" s="525" t="e">
        <f>IF(入力!#REF!="","",+入力!#REF!)</f>
        <v>#REF!</v>
      </c>
      <c r="E20" s="525" t="e">
        <f>IF(入力!#REF!="","",+入力!#REF!)</f>
        <v>#REF!</v>
      </c>
      <c r="F20" s="525" t="str">
        <f>IF(入力!G25="","",+入力!G25)</f>
        <v/>
      </c>
      <c r="G20" s="525"/>
      <c r="H20" s="525" t="str">
        <f>IF(入力!I25="","",+入力!I25)</f>
        <v/>
      </c>
      <c r="I20" s="525"/>
      <c r="J20" s="525" t="str">
        <f>IF(入力!K25="","",+入力!K25)</f>
        <v/>
      </c>
      <c r="K20" s="525"/>
      <c r="L20" s="525" t="str">
        <f>IF(入力!M25="","",+入力!M25)</f>
        <v/>
      </c>
      <c r="M20" s="525"/>
      <c r="N20" s="616" t="str">
        <f>IF(入力!O25="","",+入力!O25)</f>
        <v/>
      </c>
      <c r="O20" s="617"/>
      <c r="P20" s="616" t="str">
        <f>IF(入力!R25="","",+入力!R25)</f>
        <v/>
      </c>
      <c r="Q20" s="618"/>
    </row>
    <row r="21" spans="1:17" ht="5.15" customHeight="1"/>
    <row r="22" spans="1:17" ht="20.149999999999999" customHeight="1">
      <c r="A22" s="277" t="s">
        <v>194</v>
      </c>
      <c r="B22" s="432" t="s">
        <v>56</v>
      </c>
      <c r="C22" s="432"/>
      <c r="D22" s="432"/>
      <c r="E22" s="276" t="s">
        <v>80</v>
      </c>
      <c r="F22" s="286" t="s">
        <v>81</v>
      </c>
      <c r="G22" s="436" t="s">
        <v>82</v>
      </c>
      <c r="H22" s="406"/>
      <c r="I22" s="406"/>
      <c r="J22" s="406"/>
      <c r="K22" s="276" t="s">
        <v>50</v>
      </c>
      <c r="L22" s="292" t="s">
        <v>83</v>
      </c>
      <c r="M22" s="406" t="s">
        <v>66</v>
      </c>
      <c r="N22" s="406"/>
      <c r="O22" s="619"/>
      <c r="P22" s="436" t="s">
        <v>195</v>
      </c>
      <c r="Q22" s="437"/>
    </row>
    <row r="23" spans="1:17" ht="20.149999999999999" customHeight="1">
      <c r="A23" s="282">
        <v>1</v>
      </c>
      <c r="B23" s="620" t="str">
        <f>IF(入力!B33="","",+入力!B33)</f>
        <v/>
      </c>
      <c r="C23" s="621" t="e">
        <f>IF(入力!#REF!="","",+入力!#REF!)</f>
        <v>#REF!</v>
      </c>
      <c r="D23" s="622" t="e">
        <f>IF(入力!#REF!="","",+入力!#REF!)</f>
        <v>#REF!</v>
      </c>
      <c r="E23" s="287" t="str">
        <f>IF(入力!E33="","",+入力!E33)</f>
        <v/>
      </c>
      <c r="F23" s="287" t="str">
        <f>IF(入力!F33="","",+入力!F33)</f>
        <v/>
      </c>
      <c r="G23" s="609" t="str">
        <f>IF(入力!G33="","",+入力!G33)</f>
        <v/>
      </c>
      <c r="H23" s="623" t="str">
        <f>IF(入力!H33="","",+入力!H33)</f>
        <v/>
      </c>
      <c r="I23" s="623" t="str">
        <f>IF(入力!I33="","",+入力!I33)</f>
        <v/>
      </c>
      <c r="J23" s="623" t="str">
        <f>IF(入力!J33="","",+入力!J33)</f>
        <v/>
      </c>
      <c r="K23" s="287" t="str">
        <f>IF(入力!K33="","",+入力!K33)</f>
        <v/>
      </c>
      <c r="L23" s="32" t="str">
        <f>IF(入力!L33="","",+入力!L33)</f>
        <v/>
      </c>
      <c r="M23" s="552" t="str">
        <f>IF(入力!M33="","",+入力!M33)</f>
        <v/>
      </c>
      <c r="N23" s="552" t="str">
        <f>IF(入力!N33="","",+入力!N33)</f>
        <v/>
      </c>
      <c r="O23" s="553" t="str">
        <f>IF(入力!O33="","",+入力!O33)</f>
        <v/>
      </c>
      <c r="P23" s="609"/>
      <c r="Q23" s="611"/>
    </row>
    <row r="24" spans="1:17" ht="20.149999999999999" customHeight="1">
      <c r="A24" s="288">
        <v>2</v>
      </c>
      <c r="B24" s="620" t="str">
        <f>IF(入力!B34="","",+入力!B34)</f>
        <v/>
      </c>
      <c r="C24" s="621" t="e">
        <f>IF(入力!#REF!="","",+入力!#REF!)</f>
        <v>#REF!</v>
      </c>
      <c r="D24" s="622" t="e">
        <f>IF(入力!#REF!="","",+入力!#REF!)</f>
        <v>#REF!</v>
      </c>
      <c r="E24" s="289" t="str">
        <f>IF(入力!E34="","",+入力!E34)</f>
        <v/>
      </c>
      <c r="F24" s="68" t="str">
        <f>IF(入力!F34="","",+入力!F34)</f>
        <v/>
      </c>
      <c r="G24" s="612" t="str">
        <f>IF(入力!G34="","",+入力!G34)</f>
        <v/>
      </c>
      <c r="H24" s="624" t="str">
        <f>IF(入力!H34="","",+入力!H34)</f>
        <v/>
      </c>
      <c r="I24" s="624" t="str">
        <f>IF(入力!I34="","",+入力!I34)</f>
        <v/>
      </c>
      <c r="J24" s="624" t="str">
        <f>IF(入力!J34="","",+入力!J34)</f>
        <v/>
      </c>
      <c r="K24" s="289" t="str">
        <f>IF(入力!K34="","",+入力!K34)</f>
        <v/>
      </c>
      <c r="L24" s="289" t="str">
        <f>IF(入力!L34="","",+入力!L34)</f>
        <v/>
      </c>
      <c r="M24" s="621" t="str">
        <f>IF(入力!M34="","",+入力!M34)</f>
        <v/>
      </c>
      <c r="N24" s="621" t="str">
        <f>IF(入力!N34="","",+入力!N34)</f>
        <v/>
      </c>
      <c r="O24" s="622" t="str">
        <f>IF(入力!O34="","",+入力!O34)</f>
        <v/>
      </c>
      <c r="P24" s="625"/>
      <c r="Q24" s="626"/>
    </row>
    <row r="25" spans="1:17" ht="20.149999999999999" customHeight="1">
      <c r="A25" s="288">
        <v>3</v>
      </c>
      <c r="B25" s="566" t="str">
        <f>IF(入力!B35="","",+入力!B35)</f>
        <v/>
      </c>
      <c r="C25" s="566" t="e">
        <f>IF(入力!#REF!="","",+入力!#REF!)</f>
        <v>#REF!</v>
      </c>
      <c r="D25" s="566" t="e">
        <f>IF(入力!#REF!="","",+入力!#REF!)</f>
        <v>#REF!</v>
      </c>
      <c r="E25" s="289" t="str">
        <f>IF(入力!E35="","",+入力!E35)</f>
        <v/>
      </c>
      <c r="F25" s="68" t="str">
        <f>IF(入力!F35="","",+入力!F35)</f>
        <v/>
      </c>
      <c r="G25" s="612" t="str">
        <f>IF(入力!G35="","",+入力!G35)</f>
        <v/>
      </c>
      <c r="H25" s="624" t="str">
        <f>IF(入力!H35="","",+入力!H35)</f>
        <v/>
      </c>
      <c r="I25" s="624" t="str">
        <f>IF(入力!I35="","",+入力!I35)</f>
        <v/>
      </c>
      <c r="J25" s="624" t="str">
        <f>IF(入力!J35="","",+入力!J35)</f>
        <v/>
      </c>
      <c r="K25" s="289" t="str">
        <f>IF(入力!K35="","",+入力!K35)</f>
        <v/>
      </c>
      <c r="L25" s="289" t="str">
        <f>IF(入力!L35="","",+入力!L35)</f>
        <v/>
      </c>
      <c r="M25" s="621" t="str">
        <f>IF(入力!M35="","",+入力!M35)</f>
        <v/>
      </c>
      <c r="N25" s="621" t="str">
        <f>IF(入力!N35="","",+入力!N35)</f>
        <v/>
      </c>
      <c r="O25" s="622" t="str">
        <f>IF(入力!O35="","",+入力!O35)</f>
        <v/>
      </c>
      <c r="P25" s="625"/>
      <c r="Q25" s="626"/>
    </row>
    <row r="26" spans="1:17" ht="20.149999999999999" customHeight="1">
      <c r="A26" s="288">
        <v>4</v>
      </c>
      <c r="B26" s="566" t="str">
        <f>IF(入力!B36="","",+入力!B36)</f>
        <v/>
      </c>
      <c r="C26" s="566" t="e">
        <f>IF(入力!#REF!="","",+入力!#REF!)</f>
        <v>#REF!</v>
      </c>
      <c r="D26" s="566" t="e">
        <f>IF(入力!#REF!="","",+入力!#REF!)</f>
        <v>#REF!</v>
      </c>
      <c r="E26" s="289" t="str">
        <f>IF(入力!E36="","",+入力!E36)</f>
        <v/>
      </c>
      <c r="F26" s="68" t="str">
        <f>IF(入力!F36="","",+入力!F36)</f>
        <v/>
      </c>
      <c r="G26" s="612" t="str">
        <f>IF(入力!G36="","",+入力!G36)</f>
        <v/>
      </c>
      <c r="H26" s="624" t="str">
        <f>IF(入力!H36="","",+入力!H36)</f>
        <v/>
      </c>
      <c r="I26" s="624" t="str">
        <f>IF(入力!I36="","",+入力!I36)</f>
        <v/>
      </c>
      <c r="J26" s="624" t="str">
        <f>IF(入力!J36="","",+入力!J36)</f>
        <v/>
      </c>
      <c r="K26" s="289" t="str">
        <f>IF(入力!K36="","",+入力!K36)</f>
        <v/>
      </c>
      <c r="L26" s="289" t="str">
        <f>IF(入力!L36="","",+入力!L36)</f>
        <v/>
      </c>
      <c r="M26" s="621" t="str">
        <f>IF(入力!M36="","",+入力!M36)</f>
        <v/>
      </c>
      <c r="N26" s="621" t="str">
        <f>IF(入力!N36="","",+入力!N36)</f>
        <v/>
      </c>
      <c r="O26" s="622" t="str">
        <f>IF(入力!O36="","",+入力!O36)</f>
        <v/>
      </c>
      <c r="P26" s="625"/>
      <c r="Q26" s="626"/>
    </row>
    <row r="27" spans="1:17" ht="20.149999999999999" customHeight="1">
      <c r="A27" s="288">
        <v>5</v>
      </c>
      <c r="B27" s="566" t="str">
        <f>IF(入力!B37="","",+入力!B37)</f>
        <v/>
      </c>
      <c r="C27" s="566" t="e">
        <f>IF(入力!#REF!="","",+入力!#REF!)</f>
        <v>#REF!</v>
      </c>
      <c r="D27" s="566" t="e">
        <f>IF(入力!#REF!="","",+入力!#REF!)</f>
        <v>#REF!</v>
      </c>
      <c r="E27" s="289" t="str">
        <f>IF(入力!E37="","",+入力!E37)</f>
        <v/>
      </c>
      <c r="F27" s="68" t="str">
        <f>IF(入力!F37="","",+入力!F37)</f>
        <v/>
      </c>
      <c r="G27" s="612" t="str">
        <f>IF(入力!G37="","",+入力!G37)</f>
        <v/>
      </c>
      <c r="H27" s="624" t="str">
        <f>IF(入力!H37="","",+入力!H37)</f>
        <v/>
      </c>
      <c r="I27" s="624" t="str">
        <f>IF(入力!I37="","",+入力!I37)</f>
        <v/>
      </c>
      <c r="J27" s="624" t="str">
        <f>IF(入力!J37="","",+入力!J37)</f>
        <v/>
      </c>
      <c r="K27" s="289" t="str">
        <f>IF(入力!K37="","",+入力!K37)</f>
        <v/>
      </c>
      <c r="L27" s="289" t="str">
        <f>IF(入力!L37="","",+入力!L37)</f>
        <v/>
      </c>
      <c r="M27" s="621" t="str">
        <f>IF(入力!M37="","",+入力!M37)</f>
        <v/>
      </c>
      <c r="N27" s="621" t="str">
        <f>IF(入力!N37="","",+入力!N37)</f>
        <v/>
      </c>
      <c r="O27" s="622" t="str">
        <f>IF(入力!O37="","",+入力!O37)</f>
        <v/>
      </c>
      <c r="P27" s="625"/>
      <c r="Q27" s="626"/>
    </row>
    <row r="28" spans="1:17" ht="20.149999999999999" customHeight="1">
      <c r="A28" s="288">
        <v>6</v>
      </c>
      <c r="B28" s="566" t="str">
        <f>IF(入力!B38="","",+入力!B38)</f>
        <v/>
      </c>
      <c r="C28" s="566" t="e">
        <f>IF(入力!#REF!="","",+入力!#REF!)</f>
        <v>#REF!</v>
      </c>
      <c r="D28" s="566" t="e">
        <f>IF(入力!#REF!="","",+入力!#REF!)</f>
        <v>#REF!</v>
      </c>
      <c r="E28" s="289" t="str">
        <f>IF(入力!E38="","",+入力!E38)</f>
        <v/>
      </c>
      <c r="F28" s="68" t="str">
        <f>IF(入力!F38="","",+入力!F38)</f>
        <v/>
      </c>
      <c r="G28" s="612" t="str">
        <f>IF(入力!G38="","",+入力!G38)</f>
        <v/>
      </c>
      <c r="H28" s="624" t="str">
        <f>IF(入力!H38="","",+入力!H38)</f>
        <v/>
      </c>
      <c r="I28" s="624" t="str">
        <f>IF(入力!I38="","",+入力!I38)</f>
        <v/>
      </c>
      <c r="J28" s="624" t="str">
        <f>IF(入力!J38="","",+入力!J38)</f>
        <v/>
      </c>
      <c r="K28" s="289" t="str">
        <f>IF(入力!K38="","",+入力!K38)</f>
        <v/>
      </c>
      <c r="L28" s="289" t="str">
        <f>IF(入力!L38="","",+入力!L38)</f>
        <v/>
      </c>
      <c r="M28" s="621" t="str">
        <f>IF(入力!M38="","",+入力!M38)</f>
        <v/>
      </c>
      <c r="N28" s="621" t="str">
        <f>IF(入力!N38="","",+入力!N38)</f>
        <v/>
      </c>
      <c r="O28" s="622" t="str">
        <f>IF(入力!O38="","",+入力!O38)</f>
        <v/>
      </c>
      <c r="P28" s="625"/>
      <c r="Q28" s="626"/>
    </row>
    <row r="29" spans="1:17" ht="20.149999999999999" customHeight="1">
      <c r="A29" s="288">
        <f t="shared" ref="A29:A46" si="0">+A28+1</f>
        <v>7</v>
      </c>
      <c r="B29" s="566" t="str">
        <f>IF(入力!B39="","",+入力!B39)</f>
        <v/>
      </c>
      <c r="C29" s="566" t="e">
        <f>IF(入力!#REF!="","",+入力!#REF!)</f>
        <v>#REF!</v>
      </c>
      <c r="D29" s="566" t="e">
        <f>IF(入力!#REF!="","",+入力!#REF!)</f>
        <v>#REF!</v>
      </c>
      <c r="E29" s="289" t="str">
        <f>IF(入力!E39="","",+入力!E39)</f>
        <v/>
      </c>
      <c r="F29" s="68" t="str">
        <f>IF(入力!F39="","",+入力!F39)</f>
        <v/>
      </c>
      <c r="G29" s="612" t="str">
        <f>IF(入力!G39="","",+入力!G39)</f>
        <v/>
      </c>
      <c r="H29" s="624" t="str">
        <f>IF(入力!H39="","",+入力!H39)</f>
        <v/>
      </c>
      <c r="I29" s="624" t="str">
        <f>IF(入力!I39="","",+入力!I39)</f>
        <v/>
      </c>
      <c r="J29" s="624" t="str">
        <f>IF(入力!J39="","",+入力!J39)</f>
        <v/>
      </c>
      <c r="K29" s="289" t="str">
        <f>IF(入力!K39="","",+入力!K39)</f>
        <v/>
      </c>
      <c r="L29" s="289" t="str">
        <f>IF(入力!L39="","",+入力!L39)</f>
        <v/>
      </c>
      <c r="M29" s="621" t="str">
        <f>IF(入力!M39="","",+入力!M39)</f>
        <v/>
      </c>
      <c r="N29" s="621" t="str">
        <f>IF(入力!N39="","",+入力!N39)</f>
        <v/>
      </c>
      <c r="O29" s="622" t="str">
        <f>IF(入力!O39="","",+入力!O39)</f>
        <v/>
      </c>
      <c r="P29" s="625"/>
      <c r="Q29" s="626"/>
    </row>
    <row r="30" spans="1:17" ht="20.149999999999999" customHeight="1">
      <c r="A30" s="288">
        <f t="shared" si="0"/>
        <v>8</v>
      </c>
      <c r="B30" s="566" t="str">
        <f>IF(入力!B40="","",+入力!B40)</f>
        <v/>
      </c>
      <c r="C30" s="566" t="e">
        <f>IF(入力!#REF!="","",+入力!#REF!)</f>
        <v>#REF!</v>
      </c>
      <c r="D30" s="566" t="e">
        <f>IF(入力!#REF!="","",+入力!#REF!)</f>
        <v>#REF!</v>
      </c>
      <c r="E30" s="289" t="str">
        <f>IF(入力!E40="","",+入力!E40)</f>
        <v/>
      </c>
      <c r="F30" s="68" t="str">
        <f>IF(入力!F40="","",+入力!F40)</f>
        <v/>
      </c>
      <c r="G30" s="612" t="str">
        <f>IF(入力!G40="","",+入力!G40)</f>
        <v/>
      </c>
      <c r="H30" s="624" t="str">
        <f>IF(入力!H40="","",+入力!H40)</f>
        <v/>
      </c>
      <c r="I30" s="624" t="str">
        <f>IF(入力!I40="","",+入力!I40)</f>
        <v/>
      </c>
      <c r="J30" s="624" t="str">
        <f>IF(入力!J40="","",+入力!J40)</f>
        <v/>
      </c>
      <c r="K30" s="289" t="str">
        <f>IF(入力!K40="","",+入力!K40)</f>
        <v/>
      </c>
      <c r="L30" s="289" t="str">
        <f>IF(入力!L40="","",+入力!L40)</f>
        <v/>
      </c>
      <c r="M30" s="621" t="str">
        <f>IF(入力!M40="","",+入力!M40)</f>
        <v/>
      </c>
      <c r="N30" s="621" t="str">
        <f>IF(入力!N40="","",+入力!N40)</f>
        <v/>
      </c>
      <c r="O30" s="622" t="str">
        <f>IF(入力!O40="","",+入力!O40)</f>
        <v/>
      </c>
      <c r="P30" s="625"/>
      <c r="Q30" s="626"/>
    </row>
    <row r="31" spans="1:17" ht="20.149999999999999" customHeight="1">
      <c r="A31" s="288">
        <f t="shared" si="0"/>
        <v>9</v>
      </c>
      <c r="B31" s="566" t="str">
        <f>IF(入力!B41="","",+入力!B41)</f>
        <v/>
      </c>
      <c r="C31" s="566" t="e">
        <f>IF(入力!#REF!="","",+入力!#REF!)</f>
        <v>#REF!</v>
      </c>
      <c r="D31" s="566" t="e">
        <f>IF(入力!#REF!="","",+入力!#REF!)</f>
        <v>#REF!</v>
      </c>
      <c r="E31" s="289" t="str">
        <f>IF(入力!E41="","",+入力!E41)</f>
        <v/>
      </c>
      <c r="F31" s="68" t="str">
        <f>IF(入力!F41="","",+入力!F41)</f>
        <v/>
      </c>
      <c r="G31" s="612" t="str">
        <f>IF(入力!G41="","",+入力!G41)</f>
        <v/>
      </c>
      <c r="H31" s="624" t="str">
        <f>IF(入力!H41="","",+入力!H41)</f>
        <v/>
      </c>
      <c r="I31" s="624" t="str">
        <f>IF(入力!I41="","",+入力!I41)</f>
        <v/>
      </c>
      <c r="J31" s="624" t="str">
        <f>IF(入力!J41="","",+入力!J41)</f>
        <v/>
      </c>
      <c r="K31" s="289" t="str">
        <f>IF(入力!K41="","",+入力!K41)</f>
        <v/>
      </c>
      <c r="L31" s="289" t="str">
        <f>IF(入力!L41="","",+入力!L41)</f>
        <v/>
      </c>
      <c r="M31" s="621" t="str">
        <f>IF(入力!M41="","",+入力!M41)</f>
        <v/>
      </c>
      <c r="N31" s="621" t="str">
        <f>IF(入力!N41="","",+入力!N41)</f>
        <v/>
      </c>
      <c r="O31" s="622" t="str">
        <f>IF(入力!O41="","",+入力!O41)</f>
        <v/>
      </c>
      <c r="P31" s="625"/>
      <c r="Q31" s="626"/>
    </row>
    <row r="32" spans="1:17" ht="20.149999999999999" customHeight="1">
      <c r="A32" s="288">
        <f t="shared" si="0"/>
        <v>10</v>
      </c>
      <c r="B32" s="566" t="str">
        <f>IF(入力!B42="","",+入力!B42)</f>
        <v/>
      </c>
      <c r="C32" s="566" t="e">
        <f>IF(入力!#REF!="","",+入力!#REF!)</f>
        <v>#REF!</v>
      </c>
      <c r="D32" s="566" t="e">
        <f>IF(入力!#REF!="","",+入力!#REF!)</f>
        <v>#REF!</v>
      </c>
      <c r="E32" s="289" t="str">
        <f>IF(入力!E42="","",+入力!E42)</f>
        <v/>
      </c>
      <c r="F32" s="68" t="str">
        <f>IF(入力!F42="","",+入力!F42)</f>
        <v/>
      </c>
      <c r="G32" s="612" t="str">
        <f>IF(入力!G42="","",+入力!G42)</f>
        <v/>
      </c>
      <c r="H32" s="624" t="str">
        <f>IF(入力!H42="","",+入力!H42)</f>
        <v/>
      </c>
      <c r="I32" s="624" t="str">
        <f>IF(入力!I42="","",+入力!I42)</f>
        <v/>
      </c>
      <c r="J32" s="624" t="str">
        <f>IF(入力!J42="","",+入力!J42)</f>
        <v/>
      </c>
      <c r="K32" s="289" t="str">
        <f>IF(入力!K42="","",+入力!K42)</f>
        <v/>
      </c>
      <c r="L32" s="289" t="str">
        <f>IF(入力!L42="","",+入力!L42)</f>
        <v/>
      </c>
      <c r="M32" s="621" t="str">
        <f>IF(入力!M42="","",+入力!M42)</f>
        <v/>
      </c>
      <c r="N32" s="621" t="str">
        <f>IF(入力!N42="","",+入力!N42)</f>
        <v/>
      </c>
      <c r="O32" s="622" t="str">
        <f>IF(入力!O42="","",+入力!O42)</f>
        <v/>
      </c>
      <c r="P32" s="625"/>
      <c r="Q32" s="626"/>
    </row>
    <row r="33" spans="1:17" ht="20.149999999999999" customHeight="1">
      <c r="A33" s="288">
        <f t="shared" si="0"/>
        <v>11</v>
      </c>
      <c r="B33" s="566" t="str">
        <f>IF(入力!B43="","",+入力!B43)</f>
        <v/>
      </c>
      <c r="C33" s="566" t="e">
        <f>IF(入力!#REF!="","",+入力!#REF!)</f>
        <v>#REF!</v>
      </c>
      <c r="D33" s="566" t="e">
        <f>IF(入力!#REF!="","",+入力!#REF!)</f>
        <v>#REF!</v>
      </c>
      <c r="E33" s="289" t="str">
        <f>IF(入力!E43="","",+入力!E43)</f>
        <v/>
      </c>
      <c r="F33" s="68" t="str">
        <f>IF(入力!F43="","",+入力!F43)</f>
        <v/>
      </c>
      <c r="G33" s="612" t="str">
        <f>IF(入力!G43="","",+入力!G43)</f>
        <v/>
      </c>
      <c r="H33" s="624" t="str">
        <f>IF(入力!H43="","",+入力!H43)</f>
        <v/>
      </c>
      <c r="I33" s="624" t="str">
        <f>IF(入力!I43="","",+入力!I43)</f>
        <v/>
      </c>
      <c r="J33" s="624" t="str">
        <f>IF(入力!J43="","",+入力!J43)</f>
        <v/>
      </c>
      <c r="K33" s="289" t="str">
        <f>IF(入力!K43="","",+入力!K43)</f>
        <v/>
      </c>
      <c r="L33" s="289" t="str">
        <f>IF(入力!L43="","",+入力!L43)</f>
        <v/>
      </c>
      <c r="M33" s="621" t="str">
        <f>IF(入力!M43="","",+入力!M43)</f>
        <v/>
      </c>
      <c r="N33" s="621" t="str">
        <f>IF(入力!N43="","",+入力!N43)</f>
        <v/>
      </c>
      <c r="O33" s="622" t="str">
        <f>IF(入力!O43="","",+入力!O43)</f>
        <v/>
      </c>
      <c r="P33" s="625"/>
      <c r="Q33" s="626"/>
    </row>
    <row r="34" spans="1:17" ht="20.149999999999999" customHeight="1">
      <c r="A34" s="288">
        <f t="shared" si="0"/>
        <v>12</v>
      </c>
      <c r="B34" s="566" t="str">
        <f>IF(入力!B44="","",+入力!B44)</f>
        <v/>
      </c>
      <c r="C34" s="566" t="e">
        <f>IF(入力!#REF!="","",+入力!#REF!)</f>
        <v>#REF!</v>
      </c>
      <c r="D34" s="566" t="e">
        <f>IF(入力!#REF!="","",+入力!#REF!)</f>
        <v>#REF!</v>
      </c>
      <c r="E34" s="289" t="str">
        <f>IF(入力!E44="","",+入力!E44)</f>
        <v/>
      </c>
      <c r="F34" s="68" t="str">
        <f>IF(入力!F44="","",+入力!F44)</f>
        <v/>
      </c>
      <c r="G34" s="612" t="str">
        <f>IF(入力!G44="","",+入力!G44)</f>
        <v/>
      </c>
      <c r="H34" s="624" t="str">
        <f>IF(入力!H44="","",+入力!H44)</f>
        <v/>
      </c>
      <c r="I34" s="624" t="str">
        <f>IF(入力!I44="","",+入力!I44)</f>
        <v/>
      </c>
      <c r="J34" s="624" t="str">
        <f>IF(入力!J44="","",+入力!J44)</f>
        <v/>
      </c>
      <c r="K34" s="289" t="str">
        <f>IF(入力!K44="","",+入力!K44)</f>
        <v/>
      </c>
      <c r="L34" s="289" t="str">
        <f>IF(入力!L44="","",+入力!L44)</f>
        <v/>
      </c>
      <c r="M34" s="621" t="str">
        <f>IF(入力!M44="","",+入力!M44)</f>
        <v/>
      </c>
      <c r="N34" s="621" t="str">
        <f>IF(入力!N44="","",+入力!N44)</f>
        <v/>
      </c>
      <c r="O34" s="622" t="str">
        <f>IF(入力!O44="","",+入力!O44)</f>
        <v/>
      </c>
      <c r="P34" s="625"/>
      <c r="Q34" s="626"/>
    </row>
    <row r="35" spans="1:17" ht="20.149999999999999" customHeight="1">
      <c r="A35" s="288">
        <f t="shared" si="0"/>
        <v>13</v>
      </c>
      <c r="B35" s="566" t="str">
        <f>IF(入力!B45="","",+入力!B45)</f>
        <v/>
      </c>
      <c r="C35" s="566" t="e">
        <f>IF(入力!#REF!="","",+入力!#REF!)</f>
        <v>#REF!</v>
      </c>
      <c r="D35" s="566" t="e">
        <f>IF(入力!#REF!="","",+入力!#REF!)</f>
        <v>#REF!</v>
      </c>
      <c r="E35" s="289" t="str">
        <f>IF(入力!E45="","",+入力!E45)</f>
        <v/>
      </c>
      <c r="F35" s="68" t="str">
        <f>IF(入力!F45="","",+入力!F45)</f>
        <v/>
      </c>
      <c r="G35" s="612" t="str">
        <f>IF(入力!G45="","",+入力!G45)</f>
        <v/>
      </c>
      <c r="H35" s="624" t="str">
        <f>IF(入力!H45="","",+入力!H45)</f>
        <v/>
      </c>
      <c r="I35" s="624" t="str">
        <f>IF(入力!I45="","",+入力!I45)</f>
        <v/>
      </c>
      <c r="J35" s="624" t="str">
        <f>IF(入力!J45="","",+入力!J45)</f>
        <v/>
      </c>
      <c r="K35" s="289" t="str">
        <f>IF(入力!K45="","",+入力!K45)</f>
        <v/>
      </c>
      <c r="L35" s="289" t="str">
        <f>IF(入力!L45="","",+入力!L45)</f>
        <v/>
      </c>
      <c r="M35" s="621" t="str">
        <f>IF(入力!M45="","",+入力!M45)</f>
        <v/>
      </c>
      <c r="N35" s="621" t="str">
        <f>IF(入力!N45="","",+入力!N45)</f>
        <v/>
      </c>
      <c r="O35" s="622" t="str">
        <f>IF(入力!O45="","",+入力!O45)</f>
        <v/>
      </c>
      <c r="P35" s="625"/>
      <c r="Q35" s="626"/>
    </row>
    <row r="36" spans="1:17" ht="20.149999999999999" customHeight="1">
      <c r="A36" s="288">
        <f t="shared" si="0"/>
        <v>14</v>
      </c>
      <c r="B36" s="566" t="str">
        <f>IF(入力!B46="","",+入力!B46)</f>
        <v/>
      </c>
      <c r="C36" s="566" t="e">
        <f>IF(入力!#REF!="","",+入力!#REF!)</f>
        <v>#REF!</v>
      </c>
      <c r="D36" s="566" t="e">
        <f>IF(入力!#REF!="","",+入力!#REF!)</f>
        <v>#REF!</v>
      </c>
      <c r="E36" s="289" t="str">
        <f>IF(入力!E46="","",+入力!E46)</f>
        <v/>
      </c>
      <c r="F36" s="68" t="str">
        <f>IF(入力!F46="","",+入力!F46)</f>
        <v/>
      </c>
      <c r="G36" s="612" t="str">
        <f>IF(入力!G46="","",+入力!G46)</f>
        <v/>
      </c>
      <c r="H36" s="624" t="str">
        <f>IF(入力!H46="","",+入力!H46)</f>
        <v/>
      </c>
      <c r="I36" s="624" t="str">
        <f>IF(入力!I46="","",+入力!I46)</f>
        <v/>
      </c>
      <c r="J36" s="624" t="str">
        <f>IF(入力!J46="","",+入力!J46)</f>
        <v/>
      </c>
      <c r="K36" s="289" t="str">
        <f>IF(入力!K46="","",+入力!K46)</f>
        <v/>
      </c>
      <c r="L36" s="289" t="str">
        <f>IF(入力!L46="","",+入力!L46)</f>
        <v/>
      </c>
      <c r="M36" s="621" t="str">
        <f>IF(入力!M46="","",+入力!M46)</f>
        <v/>
      </c>
      <c r="N36" s="621" t="str">
        <f>IF(入力!N46="","",+入力!N46)</f>
        <v/>
      </c>
      <c r="O36" s="622" t="str">
        <f>IF(入力!O46="","",+入力!O46)</f>
        <v/>
      </c>
      <c r="P36" s="625"/>
      <c r="Q36" s="626"/>
    </row>
    <row r="37" spans="1:17" ht="20.149999999999999" customHeight="1">
      <c r="A37" s="288">
        <f t="shared" si="0"/>
        <v>15</v>
      </c>
      <c r="B37" s="566" t="str">
        <f>IF(入力!B47="","",+入力!B47)</f>
        <v/>
      </c>
      <c r="C37" s="566" t="e">
        <f>IF(入力!#REF!="","",+入力!#REF!)</f>
        <v>#REF!</v>
      </c>
      <c r="D37" s="566" t="e">
        <f>IF(入力!#REF!="","",+入力!#REF!)</f>
        <v>#REF!</v>
      </c>
      <c r="E37" s="289" t="str">
        <f>IF(入力!E47="","",+入力!E47)</f>
        <v/>
      </c>
      <c r="F37" s="68" t="str">
        <f>IF(入力!F47="","",+入力!F47)</f>
        <v/>
      </c>
      <c r="G37" s="612" t="str">
        <f>IF(入力!G47="","",+入力!G47)</f>
        <v/>
      </c>
      <c r="H37" s="624" t="str">
        <f>IF(入力!H47="","",+入力!H47)</f>
        <v/>
      </c>
      <c r="I37" s="624" t="str">
        <f>IF(入力!I47="","",+入力!I47)</f>
        <v/>
      </c>
      <c r="J37" s="624" t="str">
        <f>IF(入力!J47="","",+入力!J47)</f>
        <v/>
      </c>
      <c r="K37" s="289" t="str">
        <f>IF(入力!K47="","",+入力!K47)</f>
        <v/>
      </c>
      <c r="L37" s="289" t="str">
        <f>IF(入力!L47="","",+入力!L47)</f>
        <v/>
      </c>
      <c r="M37" s="621" t="str">
        <f>IF(入力!M47="","",+入力!M47)</f>
        <v/>
      </c>
      <c r="N37" s="621" t="str">
        <f>IF(入力!N47="","",+入力!N47)</f>
        <v/>
      </c>
      <c r="O37" s="622" t="str">
        <f>IF(入力!O47="","",+入力!O47)</f>
        <v/>
      </c>
      <c r="P37" s="625"/>
      <c r="Q37" s="626"/>
    </row>
    <row r="38" spans="1:17" ht="20.149999999999999" customHeight="1">
      <c r="A38" s="288">
        <f t="shared" si="0"/>
        <v>16</v>
      </c>
      <c r="B38" s="566" t="str">
        <f>IF(入力!B48="","",+入力!B48)</f>
        <v/>
      </c>
      <c r="C38" s="566" t="e">
        <f>IF(入力!#REF!="","",+入力!#REF!)</f>
        <v>#REF!</v>
      </c>
      <c r="D38" s="566" t="e">
        <f>IF(入力!#REF!="","",+入力!#REF!)</f>
        <v>#REF!</v>
      </c>
      <c r="E38" s="289" t="str">
        <f>IF(入力!E48="","",+入力!E48)</f>
        <v/>
      </c>
      <c r="F38" s="68" t="str">
        <f>IF(入力!F48="","",+入力!F48)</f>
        <v/>
      </c>
      <c r="G38" s="612" t="str">
        <f>IF(入力!G48="","",+入力!G48)</f>
        <v/>
      </c>
      <c r="H38" s="624" t="str">
        <f>IF(入力!H48="","",+入力!H48)</f>
        <v/>
      </c>
      <c r="I38" s="624" t="str">
        <f>IF(入力!I48="","",+入力!I48)</f>
        <v/>
      </c>
      <c r="J38" s="624" t="str">
        <f>IF(入力!J48="","",+入力!J48)</f>
        <v/>
      </c>
      <c r="K38" s="289" t="str">
        <f>IF(入力!K48="","",+入力!K48)</f>
        <v/>
      </c>
      <c r="L38" s="289" t="str">
        <f>IF(入力!L48="","",+入力!L48)</f>
        <v/>
      </c>
      <c r="M38" s="621" t="str">
        <f>IF(入力!M48="","",+入力!M48)</f>
        <v/>
      </c>
      <c r="N38" s="621" t="str">
        <f>IF(入力!N48="","",+入力!N48)</f>
        <v/>
      </c>
      <c r="O38" s="622" t="str">
        <f>IF(入力!O48="","",+入力!O48)</f>
        <v/>
      </c>
      <c r="P38" s="625"/>
      <c r="Q38" s="626"/>
    </row>
    <row r="39" spans="1:17" ht="20.149999999999999" customHeight="1">
      <c r="A39" s="288">
        <f t="shared" si="0"/>
        <v>17</v>
      </c>
      <c r="B39" s="566" t="str">
        <f>IF(入力!B49="","",+入力!B49)</f>
        <v/>
      </c>
      <c r="C39" s="566" t="e">
        <f>IF(入力!#REF!="","",+入力!#REF!)</f>
        <v>#REF!</v>
      </c>
      <c r="D39" s="566" t="e">
        <f>IF(入力!#REF!="","",+入力!#REF!)</f>
        <v>#REF!</v>
      </c>
      <c r="E39" s="289" t="str">
        <f>IF(入力!E49="","",+入力!E49)</f>
        <v/>
      </c>
      <c r="F39" s="68" t="str">
        <f>IF(入力!F49="","",+入力!F49)</f>
        <v/>
      </c>
      <c r="G39" s="612" t="str">
        <f>IF(入力!G49="","",+入力!G49)</f>
        <v/>
      </c>
      <c r="H39" s="624" t="str">
        <f>IF(入力!H49="","",+入力!H49)</f>
        <v/>
      </c>
      <c r="I39" s="624" t="str">
        <f>IF(入力!I49="","",+入力!I49)</f>
        <v/>
      </c>
      <c r="J39" s="624" t="str">
        <f>IF(入力!J49="","",+入力!J49)</f>
        <v/>
      </c>
      <c r="K39" s="289" t="str">
        <f>IF(入力!K49="","",+入力!K49)</f>
        <v/>
      </c>
      <c r="L39" s="289" t="str">
        <f>IF(入力!L49="","",+入力!L49)</f>
        <v/>
      </c>
      <c r="M39" s="621" t="str">
        <f>IF(入力!M49="","",+入力!M49)</f>
        <v/>
      </c>
      <c r="N39" s="621" t="str">
        <f>IF(入力!N49="","",+入力!N49)</f>
        <v/>
      </c>
      <c r="O39" s="622" t="str">
        <f>IF(入力!O49="","",+入力!O49)</f>
        <v/>
      </c>
      <c r="P39" s="625"/>
      <c r="Q39" s="626"/>
    </row>
    <row r="40" spans="1:17" ht="20.149999999999999" customHeight="1">
      <c r="A40" s="288">
        <f t="shared" si="0"/>
        <v>18</v>
      </c>
      <c r="B40" s="566" t="str">
        <f>IF(入力!B50="","",+入力!B50)</f>
        <v/>
      </c>
      <c r="C40" s="566" t="e">
        <f>IF(入力!#REF!="","",+入力!#REF!)</f>
        <v>#REF!</v>
      </c>
      <c r="D40" s="566" t="e">
        <f>IF(入力!#REF!="","",+入力!#REF!)</f>
        <v>#REF!</v>
      </c>
      <c r="E40" s="289" t="str">
        <f>IF(入力!E50="","",+入力!E50)</f>
        <v/>
      </c>
      <c r="F40" s="68" t="str">
        <f>IF(入力!F50="","",+入力!F50)</f>
        <v/>
      </c>
      <c r="G40" s="612" t="str">
        <f>IF(入力!G50="","",+入力!G50)</f>
        <v/>
      </c>
      <c r="H40" s="624" t="str">
        <f>IF(入力!H50="","",+入力!H50)</f>
        <v/>
      </c>
      <c r="I40" s="624" t="str">
        <f>IF(入力!I50="","",+入力!I50)</f>
        <v/>
      </c>
      <c r="J40" s="624" t="str">
        <f>IF(入力!J50="","",+入力!J50)</f>
        <v/>
      </c>
      <c r="K40" s="289" t="str">
        <f>IF(入力!K50="","",+入力!K50)</f>
        <v/>
      </c>
      <c r="L40" s="289" t="str">
        <f>IF(入力!L50="","",+入力!L50)</f>
        <v/>
      </c>
      <c r="M40" s="621" t="str">
        <f>IF(入力!M50="","",+入力!M50)</f>
        <v/>
      </c>
      <c r="N40" s="621" t="str">
        <f>IF(入力!N50="","",+入力!N50)</f>
        <v/>
      </c>
      <c r="O40" s="622" t="str">
        <f>IF(入力!O50="","",+入力!O50)</f>
        <v/>
      </c>
      <c r="P40" s="625"/>
      <c r="Q40" s="626"/>
    </row>
    <row r="41" spans="1:17" ht="20.149999999999999" customHeight="1">
      <c r="A41" s="288">
        <f t="shared" si="0"/>
        <v>19</v>
      </c>
      <c r="B41" s="566" t="str">
        <f>IF(入力!B51="","",+入力!B51)</f>
        <v/>
      </c>
      <c r="C41" s="566" t="e">
        <f>IF(入力!#REF!="","",+入力!#REF!)</f>
        <v>#REF!</v>
      </c>
      <c r="D41" s="566" t="e">
        <f>IF(入力!#REF!="","",+入力!#REF!)</f>
        <v>#REF!</v>
      </c>
      <c r="E41" s="289" t="str">
        <f>IF(入力!E51="","",+入力!E51)</f>
        <v/>
      </c>
      <c r="F41" s="68" t="str">
        <f>IF(入力!F51="","",+入力!F51)</f>
        <v/>
      </c>
      <c r="G41" s="612" t="str">
        <f>IF(入力!G51="","",+入力!G51)</f>
        <v/>
      </c>
      <c r="H41" s="624" t="str">
        <f>IF(入力!H51="","",+入力!H51)</f>
        <v/>
      </c>
      <c r="I41" s="624" t="str">
        <f>IF(入力!I51="","",+入力!I51)</f>
        <v/>
      </c>
      <c r="J41" s="624" t="str">
        <f>IF(入力!J51="","",+入力!J51)</f>
        <v/>
      </c>
      <c r="K41" s="289" t="str">
        <f>IF(入力!K51="","",+入力!K51)</f>
        <v/>
      </c>
      <c r="L41" s="289" t="str">
        <f>IF(入力!L51="","",+入力!L51)</f>
        <v/>
      </c>
      <c r="M41" s="621" t="str">
        <f>IF(入力!M51="","",+入力!M51)</f>
        <v/>
      </c>
      <c r="N41" s="621" t="str">
        <f>IF(入力!N51="","",+入力!N51)</f>
        <v/>
      </c>
      <c r="O41" s="622" t="str">
        <f>IF(入力!O51="","",+入力!O51)</f>
        <v/>
      </c>
      <c r="P41" s="625"/>
      <c r="Q41" s="626"/>
    </row>
    <row r="42" spans="1:17" ht="20.149999999999999" customHeight="1">
      <c r="A42" s="288">
        <f t="shared" si="0"/>
        <v>20</v>
      </c>
      <c r="B42" s="566" t="str">
        <f>IF(入力!B52="","",+入力!B52)</f>
        <v/>
      </c>
      <c r="C42" s="566" t="e">
        <f>IF(入力!#REF!="","",+入力!#REF!)</f>
        <v>#REF!</v>
      </c>
      <c r="D42" s="566" t="e">
        <f>IF(入力!#REF!="","",+入力!#REF!)</f>
        <v>#REF!</v>
      </c>
      <c r="E42" s="289" t="str">
        <f>IF(入力!E52="","",+入力!E52)</f>
        <v/>
      </c>
      <c r="F42" s="68" t="str">
        <f>IF(入力!F52="","",+入力!F52)</f>
        <v/>
      </c>
      <c r="G42" s="612" t="str">
        <f>IF(入力!G52="","",+入力!G52)</f>
        <v/>
      </c>
      <c r="H42" s="624" t="str">
        <f>IF(入力!H52="","",+入力!H52)</f>
        <v/>
      </c>
      <c r="I42" s="624" t="str">
        <f>IF(入力!I52="","",+入力!I52)</f>
        <v/>
      </c>
      <c r="J42" s="624" t="str">
        <f>IF(入力!J52="","",+入力!J52)</f>
        <v/>
      </c>
      <c r="K42" s="289" t="str">
        <f>IF(入力!K52="","",+入力!K52)</f>
        <v/>
      </c>
      <c r="L42" s="289" t="str">
        <f>IF(入力!L52="","",+入力!L52)</f>
        <v/>
      </c>
      <c r="M42" s="621" t="str">
        <f>IF(入力!M52="","",+入力!M52)</f>
        <v/>
      </c>
      <c r="N42" s="621" t="str">
        <f>IF(入力!N52="","",+入力!N52)</f>
        <v/>
      </c>
      <c r="O42" s="622" t="str">
        <f>IF(入力!O52="","",+入力!O52)</f>
        <v/>
      </c>
      <c r="P42" s="625"/>
      <c r="Q42" s="626"/>
    </row>
    <row r="43" spans="1:17" ht="20.149999999999999" customHeight="1">
      <c r="A43" s="288">
        <f t="shared" si="0"/>
        <v>21</v>
      </c>
      <c r="B43" s="566" t="str">
        <f>IF(入力!B53="","",+入力!B53)</f>
        <v/>
      </c>
      <c r="C43" s="566" t="e">
        <f>IF(入力!#REF!="","",+入力!#REF!)</f>
        <v>#REF!</v>
      </c>
      <c r="D43" s="566" t="e">
        <f>IF(入力!#REF!="","",+入力!#REF!)</f>
        <v>#REF!</v>
      </c>
      <c r="E43" s="289" t="str">
        <f>IF(入力!E53="","",+入力!E53)</f>
        <v/>
      </c>
      <c r="F43" s="68" t="str">
        <f>IF(入力!F53="","",+入力!F53)</f>
        <v/>
      </c>
      <c r="G43" s="612" t="str">
        <f>IF(入力!G53="","",+入力!G53)</f>
        <v/>
      </c>
      <c r="H43" s="624" t="str">
        <f>IF(入力!H53="","",+入力!H53)</f>
        <v/>
      </c>
      <c r="I43" s="624" t="str">
        <f>IF(入力!I53="","",+入力!I53)</f>
        <v/>
      </c>
      <c r="J43" s="624" t="str">
        <f>IF(入力!J53="","",+入力!J53)</f>
        <v/>
      </c>
      <c r="K43" s="289" t="str">
        <f>IF(入力!K53="","",+入力!K53)</f>
        <v/>
      </c>
      <c r="L43" s="289" t="str">
        <f>IF(入力!L53="","",+入力!L53)</f>
        <v/>
      </c>
      <c r="M43" s="621" t="str">
        <f>IF(入力!M53="","",+入力!M53)</f>
        <v/>
      </c>
      <c r="N43" s="621" t="str">
        <f>IF(入力!N53="","",+入力!N53)</f>
        <v/>
      </c>
      <c r="O43" s="622" t="str">
        <f>IF(入力!O53="","",+入力!O53)</f>
        <v/>
      </c>
      <c r="P43" s="625"/>
      <c r="Q43" s="626"/>
    </row>
    <row r="44" spans="1:17" ht="20.149999999999999" customHeight="1">
      <c r="A44" s="288">
        <f t="shared" si="0"/>
        <v>22</v>
      </c>
      <c r="B44" s="566" t="str">
        <f>IF(入力!B54="","",+入力!B54)</f>
        <v/>
      </c>
      <c r="C44" s="566" t="e">
        <f>IF(入力!#REF!="","",+入力!#REF!)</f>
        <v>#REF!</v>
      </c>
      <c r="D44" s="566" t="e">
        <f>IF(入力!#REF!="","",+入力!#REF!)</f>
        <v>#REF!</v>
      </c>
      <c r="E44" s="289" t="str">
        <f>IF(入力!E54="","",+入力!E54)</f>
        <v/>
      </c>
      <c r="F44" s="68" t="str">
        <f>IF(入力!F54="","",+入力!F54)</f>
        <v/>
      </c>
      <c r="G44" s="612" t="str">
        <f>IF(入力!G54="","",+入力!G54)</f>
        <v/>
      </c>
      <c r="H44" s="624" t="str">
        <f>IF(入力!H54="","",+入力!H54)</f>
        <v/>
      </c>
      <c r="I44" s="624" t="str">
        <f>IF(入力!I54="","",+入力!I54)</f>
        <v/>
      </c>
      <c r="J44" s="624" t="str">
        <f>IF(入力!J54="","",+入力!J54)</f>
        <v/>
      </c>
      <c r="K44" s="289" t="str">
        <f>IF(入力!K54="","",+入力!K54)</f>
        <v/>
      </c>
      <c r="L44" s="289" t="str">
        <f>IF(入力!L54="","",+入力!L54)</f>
        <v/>
      </c>
      <c r="M44" s="621" t="str">
        <f>IF(入力!M54="","",+入力!M54)</f>
        <v/>
      </c>
      <c r="N44" s="621" t="str">
        <f>IF(入力!N54="","",+入力!N54)</f>
        <v/>
      </c>
      <c r="O44" s="622" t="str">
        <f>IF(入力!O54="","",+入力!O54)</f>
        <v/>
      </c>
      <c r="P44" s="625"/>
      <c r="Q44" s="626"/>
    </row>
    <row r="45" spans="1:17" ht="20.149999999999999" customHeight="1">
      <c r="A45" s="288">
        <f t="shared" si="0"/>
        <v>23</v>
      </c>
      <c r="B45" s="566" t="str">
        <f>IF(入力!B55="","",+入力!B55)</f>
        <v/>
      </c>
      <c r="C45" s="566" t="e">
        <f>IF(入力!#REF!="","",+入力!#REF!)</f>
        <v>#REF!</v>
      </c>
      <c r="D45" s="566" t="e">
        <f>IF(入力!#REF!="","",+入力!#REF!)</f>
        <v>#REF!</v>
      </c>
      <c r="E45" s="289" t="str">
        <f>IF(入力!E55="","",+入力!E55)</f>
        <v/>
      </c>
      <c r="F45" s="68" t="str">
        <f>IF(入力!F55="","",+入力!F55)</f>
        <v/>
      </c>
      <c r="G45" s="612" t="str">
        <f>IF(入力!G55="","",+入力!G55)</f>
        <v/>
      </c>
      <c r="H45" s="624" t="str">
        <f>IF(入力!H55="","",+入力!H55)</f>
        <v/>
      </c>
      <c r="I45" s="624" t="str">
        <f>IF(入力!I55="","",+入力!I55)</f>
        <v/>
      </c>
      <c r="J45" s="624" t="str">
        <f>IF(入力!J55="","",+入力!J55)</f>
        <v/>
      </c>
      <c r="K45" s="289" t="str">
        <f>IF(入力!K55="","",+入力!K55)</f>
        <v/>
      </c>
      <c r="L45" s="289" t="str">
        <f>IF(入力!L55="","",+入力!L55)</f>
        <v/>
      </c>
      <c r="M45" s="621" t="str">
        <f>IF(入力!M55="","",+入力!M55)</f>
        <v/>
      </c>
      <c r="N45" s="621" t="str">
        <f>IF(入力!N55="","",+入力!N55)</f>
        <v/>
      </c>
      <c r="O45" s="622" t="str">
        <f>IF(入力!O55="","",+入力!O55)</f>
        <v/>
      </c>
      <c r="P45" s="625"/>
      <c r="Q45" s="626"/>
    </row>
    <row r="46" spans="1:17" ht="20.149999999999999" customHeight="1">
      <c r="A46" s="284">
        <f t="shared" si="0"/>
        <v>24</v>
      </c>
      <c r="B46" s="607" t="str">
        <f>IF(入力!B56="","",+入力!B56)</f>
        <v/>
      </c>
      <c r="C46" s="607" t="e">
        <f>IF(入力!#REF!="","",+入力!#REF!)</f>
        <v>#REF!</v>
      </c>
      <c r="D46" s="607" t="e">
        <f>IF(入力!#REF!="","",+入力!#REF!)</f>
        <v>#REF!</v>
      </c>
      <c r="E46" s="285" t="str">
        <f>IF(入力!E56="","",+入力!E56)</f>
        <v/>
      </c>
      <c r="F46" s="290" t="str">
        <f>IF(入力!F56="","",+入力!F56)</f>
        <v/>
      </c>
      <c r="G46" s="616" t="str">
        <f>IF(入力!G56="","",+入力!G56)</f>
        <v/>
      </c>
      <c r="H46" s="627" t="str">
        <f>IF(入力!H56="","",+入力!H56)</f>
        <v/>
      </c>
      <c r="I46" s="627" t="str">
        <f>IF(入力!I56="","",+入力!I56)</f>
        <v/>
      </c>
      <c r="J46" s="627" t="str">
        <f>IF(入力!J56="","",+入力!J56)</f>
        <v/>
      </c>
      <c r="K46" s="285" t="str">
        <f>IF(入力!K56="","",+入力!K56)</f>
        <v/>
      </c>
      <c r="L46" s="285" t="str">
        <f>IF(入力!L56="","",+入力!L56)</f>
        <v/>
      </c>
      <c r="M46" s="628" t="str">
        <f>IF(入力!M56="","",+入力!M56)</f>
        <v/>
      </c>
      <c r="N46" s="628" t="str">
        <f>IF(入力!N56="","",+入力!N56)</f>
        <v/>
      </c>
      <c r="O46" s="629" t="str">
        <f>IF(入力!O56="","",+入力!O56)</f>
        <v/>
      </c>
      <c r="P46" s="630"/>
      <c r="Q46" s="631"/>
    </row>
    <row r="47" spans="1:17">
      <c r="L47" s="277" t="s">
        <v>132</v>
      </c>
      <c r="M47" s="406" t="str">
        <f>COUNTIF(入力!$F$33:$F$56,"男子")&amp;"人"</f>
        <v>0人</v>
      </c>
      <c r="N47" s="437"/>
      <c r="O47" s="277" t="s">
        <v>131</v>
      </c>
      <c r="P47" s="406" t="str">
        <f>COUNTIF(入力!$F$33:$F$56,"女子")&amp;"人"</f>
        <v>0人</v>
      </c>
      <c r="Q47" s="437"/>
    </row>
  </sheetData>
  <sheetProtection algorithmName="SHA-512" hashValue="v39qw91OcVGaXwaetcowk6V/szFIpTYGN/7xssNPqyeDj29QA7JNcXz4ahSCpDviKqRzNCsUwC8qJUf869xKvg==" saltValue="I+fWn1ujkZvHYV/au5D+rg==" spinCount="100000" sheet="1" objects="1" scenarios="1"/>
  <mergeCells count="190">
    <mergeCell ref="B46:D46"/>
    <mergeCell ref="G46:J46"/>
    <mergeCell ref="M46:O46"/>
    <mergeCell ref="P46:Q46"/>
    <mergeCell ref="M47:N47"/>
    <mergeCell ref="P47:Q47"/>
    <mergeCell ref="N12:O13"/>
    <mergeCell ref="P12:Q13"/>
    <mergeCell ref="A7:B8"/>
    <mergeCell ref="A9:B10"/>
    <mergeCell ref="C7:E8"/>
    <mergeCell ref="C9:E10"/>
    <mergeCell ref="F7:G8"/>
    <mergeCell ref="F9:G10"/>
    <mergeCell ref="H7:M8"/>
    <mergeCell ref="A14:B20"/>
    <mergeCell ref="H9:M10"/>
    <mergeCell ref="A12:B13"/>
    <mergeCell ref="C12:E13"/>
    <mergeCell ref="B43:D43"/>
    <mergeCell ref="G43:J43"/>
    <mergeCell ref="M43:O43"/>
    <mergeCell ref="P43:Q43"/>
    <mergeCell ref="B44:D44"/>
    <mergeCell ref="G44:J44"/>
    <mergeCell ref="M44:O44"/>
    <mergeCell ref="P44:Q44"/>
    <mergeCell ref="B45:D45"/>
    <mergeCell ref="G45:J45"/>
    <mergeCell ref="M45:O45"/>
    <mergeCell ref="P45:Q45"/>
    <mergeCell ref="B40:D40"/>
    <mergeCell ref="G40:J40"/>
    <mergeCell ref="M40:O40"/>
    <mergeCell ref="P40:Q40"/>
    <mergeCell ref="B41:D41"/>
    <mergeCell ref="G41:J41"/>
    <mergeCell ref="M41:O41"/>
    <mergeCell ref="P41:Q41"/>
    <mergeCell ref="B42:D42"/>
    <mergeCell ref="G42:J42"/>
    <mergeCell ref="M42:O42"/>
    <mergeCell ref="P42:Q42"/>
    <mergeCell ref="B37:D37"/>
    <mergeCell ref="G37:J37"/>
    <mergeCell ref="M37:O37"/>
    <mergeCell ref="P37:Q37"/>
    <mergeCell ref="B38:D38"/>
    <mergeCell ref="G38:J38"/>
    <mergeCell ref="M38:O38"/>
    <mergeCell ref="P38:Q38"/>
    <mergeCell ref="B39:D39"/>
    <mergeCell ref="G39:J39"/>
    <mergeCell ref="M39:O39"/>
    <mergeCell ref="P39:Q39"/>
    <mergeCell ref="B34:D34"/>
    <mergeCell ref="G34:J34"/>
    <mergeCell ref="M34:O34"/>
    <mergeCell ref="P34:Q34"/>
    <mergeCell ref="B35:D35"/>
    <mergeCell ref="G35:J35"/>
    <mergeCell ref="M35:O35"/>
    <mergeCell ref="P35:Q35"/>
    <mergeCell ref="B36:D36"/>
    <mergeCell ref="G36:J36"/>
    <mergeCell ref="M36:O36"/>
    <mergeCell ref="P36:Q36"/>
    <mergeCell ref="B31:D31"/>
    <mergeCell ref="G31:J31"/>
    <mergeCell ref="M31:O31"/>
    <mergeCell ref="P31:Q31"/>
    <mergeCell ref="B32:D32"/>
    <mergeCell ref="G32:J32"/>
    <mergeCell ref="M32:O32"/>
    <mergeCell ref="P32:Q32"/>
    <mergeCell ref="B33:D33"/>
    <mergeCell ref="G33:J33"/>
    <mergeCell ref="M33:O33"/>
    <mergeCell ref="P33:Q33"/>
    <mergeCell ref="B28:D28"/>
    <mergeCell ref="G28:J28"/>
    <mergeCell ref="M28:O28"/>
    <mergeCell ref="P28:Q28"/>
    <mergeCell ref="B29:D29"/>
    <mergeCell ref="G29:J29"/>
    <mergeCell ref="M29:O29"/>
    <mergeCell ref="P29:Q29"/>
    <mergeCell ref="B30:D30"/>
    <mergeCell ref="G30:J30"/>
    <mergeCell ref="M30:O30"/>
    <mergeCell ref="P30:Q30"/>
    <mergeCell ref="B25:D25"/>
    <mergeCell ref="G25:J25"/>
    <mergeCell ref="M25:O25"/>
    <mergeCell ref="P25:Q25"/>
    <mergeCell ref="B26:D26"/>
    <mergeCell ref="G26:J26"/>
    <mergeCell ref="M26:O26"/>
    <mergeCell ref="P26:Q26"/>
    <mergeCell ref="B27:D27"/>
    <mergeCell ref="G27:J27"/>
    <mergeCell ref="M27:O27"/>
    <mergeCell ref="P27:Q27"/>
    <mergeCell ref="B22:D22"/>
    <mergeCell ref="G22:J22"/>
    <mergeCell ref="M22:O22"/>
    <mergeCell ref="P22:Q22"/>
    <mergeCell ref="B23:D23"/>
    <mergeCell ref="G23:J23"/>
    <mergeCell ref="M23:O23"/>
    <mergeCell ref="P23:Q23"/>
    <mergeCell ref="B24:D24"/>
    <mergeCell ref="G24:J24"/>
    <mergeCell ref="M24:O24"/>
    <mergeCell ref="P24:Q24"/>
    <mergeCell ref="C19:E19"/>
    <mergeCell ref="F19:G19"/>
    <mergeCell ref="H19:I19"/>
    <mergeCell ref="J19:K19"/>
    <mergeCell ref="L19:M19"/>
    <mergeCell ref="N19:O19"/>
    <mergeCell ref="P19:Q19"/>
    <mergeCell ref="C20:E20"/>
    <mergeCell ref="F20:G20"/>
    <mergeCell ref="H20:I20"/>
    <mergeCell ref="J20:K20"/>
    <mergeCell ref="L20:M20"/>
    <mergeCell ref="N20:O20"/>
    <mergeCell ref="P20:Q20"/>
    <mergeCell ref="C17:E17"/>
    <mergeCell ref="F17:G17"/>
    <mergeCell ref="H17:I17"/>
    <mergeCell ref="J17:K17"/>
    <mergeCell ref="L17:M17"/>
    <mergeCell ref="N17:O17"/>
    <mergeCell ref="P17:Q17"/>
    <mergeCell ref="C18:E18"/>
    <mergeCell ref="F18:G18"/>
    <mergeCell ref="H18:I18"/>
    <mergeCell ref="J18:K18"/>
    <mergeCell ref="L18:M18"/>
    <mergeCell ref="N18:O18"/>
    <mergeCell ref="P18:Q18"/>
    <mergeCell ref="P14:Q14"/>
    <mergeCell ref="C15:E15"/>
    <mergeCell ref="F15:G15"/>
    <mergeCell ref="H15:I15"/>
    <mergeCell ref="J15:K15"/>
    <mergeCell ref="L15:M15"/>
    <mergeCell ref="N15:O15"/>
    <mergeCell ref="P15:Q15"/>
    <mergeCell ref="C16:E16"/>
    <mergeCell ref="F16:G16"/>
    <mergeCell ref="H16:I16"/>
    <mergeCell ref="J16:K16"/>
    <mergeCell ref="L16:M16"/>
    <mergeCell ref="N16:O16"/>
    <mergeCell ref="P16:Q16"/>
    <mergeCell ref="F12:M12"/>
    <mergeCell ref="F13:I13"/>
    <mergeCell ref="J13:M13"/>
    <mergeCell ref="C14:E14"/>
    <mergeCell ref="F14:G14"/>
    <mergeCell ref="H14:I14"/>
    <mergeCell ref="J14:K14"/>
    <mergeCell ref="L14:M14"/>
    <mergeCell ref="N14:O14"/>
    <mergeCell ref="A6:B6"/>
    <mergeCell ref="C6:E6"/>
    <mergeCell ref="F6:G6"/>
    <mergeCell ref="H6:M6"/>
    <mergeCell ref="N6:Q6"/>
    <mergeCell ref="N7:Q7"/>
    <mergeCell ref="N8:Q8"/>
    <mergeCell ref="N9:Q9"/>
    <mergeCell ref="N10:Q10"/>
    <mergeCell ref="A1:D1"/>
    <mergeCell ref="E1:P1"/>
    <mergeCell ref="A3:B3"/>
    <mergeCell ref="C3:E3"/>
    <mergeCell ref="F3:J3"/>
    <mergeCell ref="K3:L3"/>
    <mergeCell ref="M3:N3"/>
    <mergeCell ref="O3:Q3"/>
    <mergeCell ref="A4:B4"/>
    <mergeCell ref="C4:E4"/>
    <mergeCell ref="F4:J4"/>
    <mergeCell ref="K4:L4"/>
    <mergeCell ref="M4:N4"/>
    <mergeCell ref="O4:Q4"/>
  </mergeCells>
  <phoneticPr fontId="66"/>
  <pageMargins left="0.511811023622047" right="0.31496062992126" top="0.15748031496063" bottom="0" header="0.31496062992126" footer="0.31496062992126"/>
  <pageSetup paperSize="9" scale="97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331"/>
  <sheetViews>
    <sheetView showZeros="0" zoomScale="90" zoomScaleNormal="90" workbookViewId="0">
      <selection activeCell="D15" sqref="D15:F15"/>
    </sheetView>
  </sheetViews>
  <sheetFormatPr defaultColWidth="9" defaultRowHeight="14"/>
  <cols>
    <col min="1" max="1" width="6.6328125" style="27" customWidth="1"/>
    <col min="2" max="17" width="5.81640625" style="218" customWidth="1"/>
    <col min="18" max="18" width="0.36328125" style="218" customWidth="1"/>
    <col min="19" max="16384" width="9" style="218"/>
  </cols>
  <sheetData>
    <row r="1" spans="1:32" ht="48" customHeight="1">
      <c r="A1" s="642"/>
      <c r="B1" s="642"/>
      <c r="C1" s="642"/>
      <c r="D1" s="642"/>
      <c r="E1" s="642"/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2"/>
      <c r="Q1" s="642"/>
    </row>
    <row r="2" spans="1:32" ht="30" customHeight="1">
      <c r="A2" s="643" t="s">
        <v>196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39"/>
      <c r="AE2" s="239"/>
      <c r="AF2" s="239"/>
    </row>
    <row r="3" spans="1:32" ht="9.9" customHeight="1">
      <c r="A3"/>
      <c r="B3"/>
      <c r="C3"/>
      <c r="D3"/>
      <c r="E3" s="260"/>
      <c r="G3" s="260"/>
      <c r="H3" s="260"/>
      <c r="I3" s="260"/>
      <c r="J3"/>
      <c r="K3"/>
      <c r="L3"/>
      <c r="M3"/>
      <c r="N3"/>
      <c r="O3"/>
      <c r="P3"/>
      <c r="Q3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</row>
    <row r="4" spans="1:32" ht="30" customHeight="1">
      <c r="A4" s="261"/>
      <c r="B4" s="644">
        <f>入力!E27</f>
        <v>0</v>
      </c>
      <c r="C4" s="644"/>
      <c r="D4" s="644"/>
      <c r="E4" s="645" t="s">
        <v>197</v>
      </c>
      <c r="F4" s="645"/>
      <c r="G4" s="645"/>
      <c r="H4" s="645"/>
      <c r="I4" s="645"/>
      <c r="J4" s="645"/>
      <c r="K4" s="645"/>
      <c r="L4" s="645"/>
      <c r="M4" s="645"/>
      <c r="N4" s="645"/>
      <c r="O4"/>
      <c r="P4" s="239"/>
      <c r="Q4" s="269" t="str">
        <f>+入力!B1</f>
        <v>ver１２</v>
      </c>
      <c r="R4" s="239"/>
      <c r="S4" s="239"/>
      <c r="T4" s="239"/>
      <c r="U4" s="270"/>
      <c r="V4" s="239"/>
      <c r="W4" s="239"/>
      <c r="X4" s="239"/>
      <c r="Y4" s="239"/>
      <c r="Z4" s="239"/>
      <c r="AA4" s="239"/>
      <c r="AB4" s="239"/>
      <c r="AC4" s="239"/>
      <c r="AD4" s="239"/>
    </row>
    <row r="5" spans="1:32" ht="9.9" customHeight="1">
      <c r="A5"/>
      <c r="B5"/>
      <c r="C5"/>
      <c r="D5"/>
      <c r="E5" s="260"/>
      <c r="G5" s="260"/>
      <c r="H5" s="260"/>
      <c r="I5" s="260"/>
      <c r="J5"/>
      <c r="K5"/>
      <c r="L5"/>
      <c r="M5"/>
      <c r="N5"/>
      <c r="O5"/>
      <c r="P5"/>
      <c r="Q5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</row>
    <row r="6" spans="1:32" ht="30" customHeight="1">
      <c r="A6"/>
      <c r="B6" s="262" t="s">
        <v>198</v>
      </c>
      <c r="C6" s="263">
        <f>+入力!D5</f>
        <v>45</v>
      </c>
      <c r="D6" s="646" t="s">
        <v>199</v>
      </c>
      <c r="E6" s="646"/>
      <c r="F6" s="646"/>
      <c r="G6" s="646"/>
      <c r="H6" s="646"/>
      <c r="I6" s="646"/>
      <c r="J6" s="646"/>
      <c r="K6" s="646"/>
      <c r="L6" s="646"/>
      <c r="M6" s="646"/>
      <c r="N6" s="646"/>
      <c r="O6" s="646"/>
      <c r="P6" s="646"/>
      <c r="Q6" s="646"/>
      <c r="R6" s="239"/>
      <c r="S6" s="239"/>
      <c r="T6" s="239"/>
      <c r="U6" s="239"/>
      <c r="V6" s="239"/>
      <c r="W6" s="239"/>
      <c r="X6" s="239"/>
      <c r="Y6" s="239"/>
      <c r="Z6" s="239"/>
      <c r="AA6" s="239"/>
    </row>
    <row r="7" spans="1:32" ht="9.9" customHeight="1">
      <c r="A7"/>
      <c r="B7"/>
      <c r="C7"/>
      <c r="D7" s="264"/>
      <c r="E7" s="260"/>
      <c r="F7" s="265"/>
      <c r="G7" s="265"/>
      <c r="H7" s="265"/>
      <c r="I7" s="260"/>
      <c r="J7" s="267"/>
      <c r="K7" s="267"/>
      <c r="L7" s="267"/>
      <c r="M7"/>
      <c r="N7"/>
      <c r="O7" s="268"/>
      <c r="P7"/>
      <c r="Q7"/>
    </row>
    <row r="8" spans="1:32" ht="24.9" customHeight="1">
      <c r="A8" s="647" t="s">
        <v>50</v>
      </c>
      <c r="B8" s="648"/>
      <c r="C8" s="649" t="s">
        <v>55</v>
      </c>
      <c r="D8" s="650"/>
      <c r="E8" s="651" t="s">
        <v>188</v>
      </c>
      <c r="F8" s="652"/>
      <c r="G8" s="652"/>
      <c r="H8" s="652"/>
      <c r="I8" s="652"/>
      <c r="J8" s="652"/>
      <c r="K8" s="648"/>
      <c r="L8" s="718" t="s">
        <v>200</v>
      </c>
      <c r="M8" s="719"/>
      <c r="N8" s="720"/>
      <c r="O8" s="724" t="str">
        <f>IF(入力!H7="","",+入力!H7)</f>
        <v/>
      </c>
      <c r="P8" s="725"/>
      <c r="Q8" s="726"/>
    </row>
    <row r="9" spans="1:32" ht="24.9" customHeight="1">
      <c r="A9" s="653" t="str">
        <f>IF(入力!B11="","",+入力!B11)</f>
        <v/>
      </c>
      <c r="B9" s="654"/>
      <c r="C9" s="655" t="str">
        <f>IF(入力!P11="","",+入力!P11)</f>
        <v/>
      </c>
      <c r="D9" s="654"/>
      <c r="E9" s="656" t="s">
        <v>53</v>
      </c>
      <c r="F9" s="657"/>
      <c r="G9" s="658" t="str">
        <f>IF(入力!L11="","",+入力!L11)</f>
        <v/>
      </c>
      <c r="H9" s="659"/>
      <c r="I9" s="659"/>
      <c r="J9" s="659"/>
      <c r="K9" s="660"/>
      <c r="L9" s="721"/>
      <c r="M9" s="722"/>
      <c r="N9" s="723"/>
      <c r="O9" s="727"/>
      <c r="P9" s="728"/>
      <c r="Q9" s="729"/>
    </row>
    <row r="10" spans="1:32" ht="24.9" customHeight="1">
      <c r="A10" s="661" t="s">
        <v>201</v>
      </c>
      <c r="B10" s="662"/>
      <c r="C10" s="662"/>
      <c r="D10" s="662"/>
      <c r="E10" s="730" t="str">
        <f>IF(入力!G11="","",+入力!G11)</f>
        <v/>
      </c>
      <c r="F10" s="730"/>
      <c r="G10" s="730"/>
      <c r="H10" s="730"/>
      <c r="I10" s="730"/>
      <c r="J10" s="730"/>
      <c r="K10" s="730"/>
      <c r="L10" s="710" t="s">
        <v>202</v>
      </c>
      <c r="M10" s="711"/>
      <c r="N10" s="712"/>
      <c r="O10" s="700" t="str">
        <f>IF(入力!H8="","",+入力!H8)</f>
        <v/>
      </c>
      <c r="P10" s="701" t="e">
        <f>IF(入力!#REF!="","",+入力!#REF!)</f>
        <v>#REF!</v>
      </c>
      <c r="Q10" s="716" t="e">
        <f>IF(入力!#REF!="","",+入力!#REF!)</f>
        <v>#REF!</v>
      </c>
    </row>
    <row r="11" spans="1:32" ht="24.9" customHeight="1">
      <c r="A11" s="663" t="str">
        <f>IF(入力!D11="","",+入力!D11)</f>
        <v/>
      </c>
      <c r="B11" s="664" t="e">
        <f>IF(入力!#REF!="","",+入力!#REF!)</f>
        <v>#REF!</v>
      </c>
      <c r="C11" s="664" t="str">
        <f>IF(入力!D13="","",+入力!D13)</f>
        <v>氏名</v>
      </c>
      <c r="D11" s="664" t="e">
        <f>IF(入力!#REF!="","",+入力!#REF!)</f>
        <v>#REF!</v>
      </c>
      <c r="E11" s="731"/>
      <c r="F11" s="731"/>
      <c r="G11" s="731"/>
      <c r="H11" s="731"/>
      <c r="I11" s="731"/>
      <c r="J11" s="731"/>
      <c r="K11" s="731"/>
      <c r="L11" s="713"/>
      <c r="M11" s="714"/>
      <c r="N11" s="715"/>
      <c r="O11" s="706" t="e">
        <f>IF(入力!#REF!="","",+入力!#REF!)</f>
        <v>#REF!</v>
      </c>
      <c r="P11" s="707" t="e">
        <f>IF(入力!#REF!="","",+入力!#REF!)</f>
        <v>#REF!</v>
      </c>
      <c r="Q11" s="717" t="e">
        <f>IF(入力!#REF!="","",+入力!#REF!)</f>
        <v>#REF!</v>
      </c>
      <c r="U11" s="665" t="s">
        <v>78</v>
      </c>
      <c r="V11" s="666"/>
      <c r="W11" s="666"/>
      <c r="X11" s="667"/>
    </row>
    <row r="12" spans="1:32" ht="27" customHeight="1">
      <c r="A12" s="642" t="s">
        <v>203</v>
      </c>
      <c r="B12" s="642"/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642"/>
      <c r="U12" s="240" t="s">
        <v>79</v>
      </c>
      <c r="V12" s="241" t="s">
        <v>79</v>
      </c>
      <c r="W12" s="241" t="s">
        <v>79</v>
      </c>
      <c r="X12" s="242" t="s">
        <v>79</v>
      </c>
    </row>
    <row r="13" spans="1:32" s="43" customFormat="1" ht="27" customHeight="1">
      <c r="A13" s="668"/>
      <c r="B13" s="669"/>
      <c r="C13" s="669"/>
      <c r="D13" s="670" t="s">
        <v>204</v>
      </c>
      <c r="E13" s="671"/>
      <c r="F13" s="672"/>
      <c r="G13" s="670" t="s">
        <v>205</v>
      </c>
      <c r="H13" s="671"/>
      <c r="I13" s="672"/>
      <c r="J13" s="609" t="s">
        <v>64</v>
      </c>
      <c r="K13" s="623"/>
      <c r="L13" s="623"/>
      <c r="M13" s="610"/>
      <c r="N13" s="623" t="s">
        <v>65</v>
      </c>
      <c r="O13" s="623"/>
      <c r="P13" s="623"/>
      <c r="Q13" s="611"/>
      <c r="R13" s="218"/>
      <c r="U13" s="271"/>
      <c r="V13" s="272"/>
      <c r="W13" s="272"/>
      <c r="X13" s="273"/>
    </row>
    <row r="14" spans="1:32" s="43" customFormat="1" ht="27" customHeight="1">
      <c r="A14" s="673" t="s">
        <v>71</v>
      </c>
      <c r="B14" s="674"/>
      <c r="C14" s="674"/>
      <c r="D14" s="612" t="str">
        <f>IFERROR(INDEX(入力!$B$19:$W$25,MATCH($A14,入力!$U$19:$U$25,0),3),"")</f>
        <v/>
      </c>
      <c r="E14" s="624" t="e">
        <f>IF(入力!#REF!="","",+入力!#REF!)</f>
        <v>#REF!</v>
      </c>
      <c r="F14" s="613" t="e">
        <f>IF(入力!#REF!="","",+入力!#REF!)</f>
        <v>#REF!</v>
      </c>
      <c r="G14" s="612" t="str">
        <f>IFERROR(INDEX(入力!$B$19:$W$25,MATCH($A14,入力!$U$19:$U$25,0),17),"")</f>
        <v/>
      </c>
      <c r="H14" s="624" t="e">
        <f>IF(入力!#REF!="","",+入力!#REF!)</f>
        <v>#REF!</v>
      </c>
      <c r="I14" s="613" t="e">
        <f>IF(入力!#REF!="","",+入力!#REF!)</f>
        <v>#REF!</v>
      </c>
      <c r="J14" s="675" t="str">
        <f>IFERROR(INDEX(入力!$B$19:$W$25,MATCH($A14,入力!$U$19:$U$25,0),6),"")</f>
        <v/>
      </c>
      <c r="K14" s="676">
        <f>IF($A14="","",INDEX(入力!$B$19:$Q$25,MATCH($A14,入力!$C$19:$C$25,0),3))</f>
        <v>0</v>
      </c>
      <c r="L14" s="675" t="str">
        <f>IFERROR(INDEX(入力!$B$19:$W$25,MATCH($A14,入力!$U$19:$U$25,0),8),"")</f>
        <v/>
      </c>
      <c r="M14" s="676">
        <f>IF($A14="","",INDEX(入力!$B$19:$Q$25,MATCH($A14,入力!$C$19:$C$25,0),3))</f>
        <v>0</v>
      </c>
      <c r="N14" s="675" t="str">
        <f>IFERROR(INDEX(入力!$B$19:$W$25,MATCH($A14,入力!$U$19:$U$25,0),10),"")</f>
        <v/>
      </c>
      <c r="O14" s="676">
        <f>IF($A14="","",INDEX(入力!$B$19:$Q$25,MATCH($A14,入力!$C$19:$C$25,0),3))</f>
        <v>0</v>
      </c>
      <c r="P14" s="675" t="str">
        <f>IFERROR(INDEX(入力!$B$19:$W$25,MATCH($A14,入力!$U$19:$U$25,0),12),"")</f>
        <v/>
      </c>
      <c r="Q14" s="677">
        <f>IF($A14="","",INDEX(入力!$B$19:$Q$25,MATCH($A14,入力!$C$19:$C$25,0),3))</f>
        <v>0</v>
      </c>
      <c r="R14" s="218"/>
      <c r="U14" s="244"/>
      <c r="X14" s="251"/>
    </row>
    <row r="15" spans="1:32" s="43" customFormat="1" ht="27" customHeight="1">
      <c r="A15" s="673" t="s">
        <v>72</v>
      </c>
      <c r="B15" s="674"/>
      <c r="C15" s="674"/>
      <c r="D15" s="658" t="str">
        <f>IFERROR(INDEX(入力!$B$21:$W$25,MATCH(1,入力!$Y$21:$Y$25,0),3),"")</f>
        <v/>
      </c>
      <c r="E15" s="659" t="e">
        <f>IF(入力!#REF!="","",+入力!#REF!)</f>
        <v>#REF!</v>
      </c>
      <c r="F15" s="660" t="e">
        <f>IF(入力!#REF!="","",+入力!#REF!)</f>
        <v>#REF!</v>
      </c>
      <c r="G15" s="675" t="str">
        <f>IFERROR(INDEX(入力!$B$21:$W$25,MATCH(1,入力!$Y$21:$Y$25,0),17),"")</f>
        <v/>
      </c>
      <c r="H15" s="678" t="e">
        <f>IF(入力!#REF!="","",+入力!#REF!)</f>
        <v>#REF!</v>
      </c>
      <c r="I15" s="679" t="e">
        <f>IF(入力!#REF!="","",+入力!#REF!)</f>
        <v>#REF!</v>
      </c>
      <c r="J15" s="675" t="str">
        <f>IFERROR(INDEX(入力!$B$21:$W$25,MATCH(1,入力!$Y$21:$Y$25,0),6),"")</f>
        <v/>
      </c>
      <c r="K15" s="679">
        <f>IF($A15="","",INDEX(入力!$B$19:$Q$25,MATCH($A15,入力!$C$19:$C$25,0),3))</f>
        <v>0</v>
      </c>
      <c r="L15" s="678" t="str">
        <f>IFERROR(INDEX(入力!$B$21:$W$25,MATCH(1,入力!$Y$21:$Y$25,0),8),"")</f>
        <v/>
      </c>
      <c r="M15" s="679">
        <f>IF($A15="","",INDEX(入力!$B$19:$Q$25,MATCH($A15,入力!$C$19:$C$25,0),3))</f>
        <v>0</v>
      </c>
      <c r="N15" s="675" t="str">
        <f>IFERROR(INDEX(入力!$B$21:$W$25,MATCH(1,入力!$Y$21:$Y$25,0),10),"")</f>
        <v/>
      </c>
      <c r="O15" s="679">
        <f>IF($A15="","",INDEX(入力!$B$19:$Q$25,MATCH($A15,入力!$C$19:$C$25,0),3))</f>
        <v>0</v>
      </c>
      <c r="P15" s="678" t="str">
        <f>IFERROR(INDEX(入力!$B$21:$W$25,MATCH(1,入力!$Y$21:$Y$25,0),12),"")</f>
        <v/>
      </c>
      <c r="Q15" s="677">
        <f>IF($A15="","",INDEX(入力!$B$19:$Q$25,MATCH($A15,入力!$C$19:$C$25,0),3))</f>
        <v>0</v>
      </c>
      <c r="R15" s="218"/>
      <c r="U15" s="244"/>
      <c r="X15" s="251"/>
    </row>
    <row r="16" spans="1:32" s="43" customFormat="1" ht="27" customHeight="1">
      <c r="A16" s="673" t="s">
        <v>72</v>
      </c>
      <c r="B16" s="674"/>
      <c r="C16" s="674"/>
      <c r="D16" s="658" t="str">
        <f>IFERROR(INDEX(入力!$B$21:$W$25,MATCH(2,入力!$Y$21:$Y$25,0),3),"")</f>
        <v/>
      </c>
      <c r="E16" s="659" t="e">
        <f>IF(入力!#REF!="","",+入力!#REF!)</f>
        <v>#REF!</v>
      </c>
      <c r="F16" s="660" t="e">
        <f>IF(入力!#REF!="","",+入力!#REF!)</f>
        <v>#REF!</v>
      </c>
      <c r="G16" s="675" t="str">
        <f>IFERROR(INDEX(入力!$B$21:$W$25,MATCH(2,入力!$Y$21:$Y$25,0),17),"")</f>
        <v/>
      </c>
      <c r="H16" s="678" t="e">
        <f>IF(入力!#REF!="","",+入力!#REF!)</f>
        <v>#REF!</v>
      </c>
      <c r="I16" s="679" t="e">
        <f>IF(入力!#REF!="","",+入力!#REF!)</f>
        <v>#REF!</v>
      </c>
      <c r="J16" s="675" t="str">
        <f>IFERROR(INDEX(入力!$B$21:$W$25,MATCH(2,入力!$Y$21:$Y$25,0),6),"")</f>
        <v/>
      </c>
      <c r="K16" s="679">
        <f>IF($A16="","",INDEX(入力!$B$19:$Q$25,MATCH($A16,入力!$C$19:$C$25,0),3))</f>
        <v>0</v>
      </c>
      <c r="L16" s="678" t="str">
        <f>IFERROR(INDEX(入力!$B$21:$W$25,MATCH(2,入力!$Y$21:$Y$25,0),8),"")</f>
        <v/>
      </c>
      <c r="M16" s="679">
        <f>IF($A16="","",INDEX(入力!$B$19:$Q$25,MATCH($A16,入力!$C$19:$C$25,0),3))</f>
        <v>0</v>
      </c>
      <c r="N16" s="675" t="str">
        <f>IFERROR(INDEX(入力!$B$21:$W$25,MATCH(2,入力!$Y$21:$Y$25,0),10),"")</f>
        <v/>
      </c>
      <c r="O16" s="679">
        <f>IF($A16="","",INDEX(入力!$B$19:$Q$25,MATCH($A16,入力!$C$19:$C$25,0),3))</f>
        <v>0</v>
      </c>
      <c r="P16" s="678" t="str">
        <f>IFERROR(INDEX(入力!$B$21:$W$25,MATCH(2,入力!$Y$21:$Y$25,0),12),"")</f>
        <v/>
      </c>
      <c r="Q16" s="677">
        <f>IF($A16="","",INDEX(入力!$B$19:$Q$25,MATCH($A16,入力!$C$19:$C$25,0),3))</f>
        <v>0</v>
      </c>
      <c r="U16" s="244"/>
      <c r="X16" s="251"/>
    </row>
    <row r="17" spans="1:24" s="43" customFormat="1" ht="27" customHeight="1">
      <c r="A17" s="635" t="s">
        <v>73</v>
      </c>
      <c r="B17" s="525"/>
      <c r="C17" s="525"/>
      <c r="D17" s="680" t="str">
        <f>IFERROR(INDEX(入力!$B$21:$W$25,MATCH("マネージャー",入力!$U$21:$U$25,0),3),"")</f>
        <v/>
      </c>
      <c r="E17" s="681" t="e">
        <f>IF(入力!#REF!="","",+入力!#REF!)</f>
        <v>#REF!</v>
      </c>
      <c r="F17" s="682" t="e">
        <f>IF(入力!#REF!="","",+入力!#REF!)</f>
        <v>#REF!</v>
      </c>
      <c r="G17" s="683" t="str">
        <f>IFERROR(INDEX(入力!$B$21:$W$25,MATCH("マネージャー",入力!$U$21:$U$25,0),17),"")</f>
        <v/>
      </c>
      <c r="H17" s="684" t="e">
        <f>IF(入力!#REF!="","",+入力!#REF!)</f>
        <v>#REF!</v>
      </c>
      <c r="I17" s="685" t="e">
        <f>IF(入力!#REF!="","",+入力!#REF!)</f>
        <v>#REF!</v>
      </c>
      <c r="J17" s="683" t="str">
        <f>IFERROR(INDEX(入力!$B$21:$W$25,MATCH("マネージャー",入力!$U$21:$U$25,0),6),"")</f>
        <v/>
      </c>
      <c r="K17" s="685">
        <f>IF($A17="","",INDEX(入力!$B$19:$Q$25,MATCH($A17,入力!$C$19:$C$25,0),3))</f>
        <v>0</v>
      </c>
      <c r="L17" s="684" t="str">
        <f>IFERROR(INDEX(入力!$B$21:$W$25,MATCH("マネージャー",入力!$U$21:$U$25,0),8),"")</f>
        <v/>
      </c>
      <c r="M17" s="685">
        <f>IF($A17="","",INDEX(入力!$B$19:$Q$25,MATCH($A17,入力!$C$19:$C$25,0),3))</f>
        <v>0</v>
      </c>
      <c r="N17" s="683" t="str">
        <f>IFERROR(INDEX(入力!$B$21:$W$25,MATCH("マネージャー",入力!$U$21:$U$25,0),10),"")</f>
        <v/>
      </c>
      <c r="O17" s="685">
        <f>IF($A17="","",INDEX(入力!$B$19:$Q$25,MATCH($A17,入力!$C$19:$C$25,0),3))</f>
        <v>0</v>
      </c>
      <c r="P17" s="684" t="str">
        <f>IFERROR(INDEX(入力!$B$21:$W$25,MATCH("マネージャー",入力!$U$21:$U$25,0),12),"")</f>
        <v/>
      </c>
      <c r="Q17" s="686">
        <f>IF($A17="","",INDEX(入力!$B$19:$Q$25,MATCH($A17,入力!$C$19:$C$25,0),3))</f>
        <v>0</v>
      </c>
      <c r="U17" s="687"/>
      <c r="V17" s="688"/>
      <c r="W17" s="688"/>
      <c r="X17" s="689"/>
    </row>
    <row r="18" spans="1:24" s="43" customFormat="1" ht="27" customHeight="1">
      <c r="A18" s="690" t="s">
        <v>206</v>
      </c>
      <c r="B18" s="690"/>
      <c r="C18" s="690"/>
      <c r="D18" s="690"/>
      <c r="E18" s="690"/>
      <c r="F18" s="690"/>
      <c r="G18" s="690"/>
      <c r="H18" s="690"/>
      <c r="I18" s="690"/>
      <c r="J18" s="690"/>
      <c r="K18" s="690"/>
      <c r="L18" s="690"/>
      <c r="M18" s="690"/>
      <c r="N18" s="690"/>
      <c r="O18" s="690"/>
      <c r="P18" s="690"/>
      <c r="Q18" s="690"/>
      <c r="U18" s="271"/>
      <c r="V18" s="272"/>
      <c r="W18" s="272"/>
      <c r="X18" s="274"/>
    </row>
    <row r="19" spans="1:24" s="43" customFormat="1" ht="27" customHeight="1">
      <c r="A19" s="227" t="s">
        <v>85</v>
      </c>
      <c r="B19" s="691" t="s">
        <v>204</v>
      </c>
      <c r="C19" s="692"/>
      <c r="D19" s="693"/>
      <c r="E19" s="223" t="s">
        <v>80</v>
      </c>
      <c r="F19" s="223" t="s">
        <v>81</v>
      </c>
      <c r="G19" s="609" t="s">
        <v>82</v>
      </c>
      <c r="H19" s="623"/>
      <c r="I19" s="623"/>
      <c r="J19" s="623"/>
      <c r="K19" s="223" t="s">
        <v>50</v>
      </c>
      <c r="L19" s="609" t="s">
        <v>205</v>
      </c>
      <c r="M19" s="623"/>
      <c r="N19" s="610"/>
      <c r="O19" s="234" t="s">
        <v>89</v>
      </c>
      <c r="P19" s="234" t="s">
        <v>207</v>
      </c>
      <c r="Q19" s="243" t="s">
        <v>208</v>
      </c>
      <c r="U19" s="244" t="s">
        <v>209</v>
      </c>
      <c r="V19" s="245" t="s">
        <v>210</v>
      </c>
      <c r="W19" s="246" t="s">
        <v>211</v>
      </c>
      <c r="X19" s="247" t="s">
        <v>212</v>
      </c>
    </row>
    <row r="20" spans="1:24" s="43" customFormat="1" ht="27" customHeight="1">
      <c r="A20" s="224" t="str">
        <f>IF(ROW(A20)-19&gt;MAX(②全日本!X$20:X$46),"",INDEX(②全日本!W$20:W$46,MATCH(ROW(A20)-19,②全日本!X$20:X$46,0)))</f>
        <v/>
      </c>
      <c r="B20" s="612" t="str">
        <f>IF($A20="","",INDEX(入力!$B$30:$Q$56,MATCH($A20,入力!$Q$30:$Q$56,0),1))</f>
        <v/>
      </c>
      <c r="C20" s="624" t="e">
        <f>IF(入力!#REF!="","",+入力!#REF!)</f>
        <v>#REF!</v>
      </c>
      <c r="D20" s="613" t="e">
        <f>IF(入力!#REF!="","",+入力!#REF!)</f>
        <v>#REF!</v>
      </c>
      <c r="E20" s="193" t="str">
        <f>IF($A20="","",INDEX(入力!$B$30:$Q$56,MATCH($A20,入力!$Q$30:$Q$56,0),4))</f>
        <v/>
      </c>
      <c r="F20" s="222" t="str">
        <f>IF($A20="","",INDEX(入力!$B$30:$Q$56,MATCH($A20,入力!$Q$30:$Q$56,0),5))</f>
        <v/>
      </c>
      <c r="G20" s="658" t="str">
        <f>IF($A20="","",INDEX(入力!$B$30:$Q$56,MATCH($A20,入力!$Q$30:$Q$56,0),6))</f>
        <v/>
      </c>
      <c r="H20" s="659" t="str">
        <f>IF($A21="","",INDEX(入力!$B$30:$Q$55,MATCH($A21,入力!$R$30:$R$55,0),3))</f>
        <v/>
      </c>
      <c r="I20" s="659" t="str">
        <f>IF($A21="","",INDEX(入力!$B$30:$Q$55,MATCH($A21,入力!$R$30:$R$55,0),3))</f>
        <v/>
      </c>
      <c r="J20" s="659" t="str">
        <f>IF($A21="","",INDEX(入力!$B$30:$Q$55,MATCH($A21,入力!$R$30:$R$55,0),3))</f>
        <v/>
      </c>
      <c r="K20" s="222" t="str">
        <f>IF($A20="","",INDEX(入力!$B$30:$Q$56,MATCH($A20,入力!$Q$30:$Q$56,0),10))</f>
        <v/>
      </c>
      <c r="L20" s="694" t="str">
        <f>IF($A20="","",INDEX(入力!$B$30:$Q$56,MATCH($A20,入力!$Q$30:$Q$56,0),12))</f>
        <v/>
      </c>
      <c r="M20" s="695" t="e">
        <f>IF(入力!#REF!="","",+入力!#REF!)</f>
        <v>#REF!</v>
      </c>
      <c r="N20" s="696" t="e">
        <f>IF(入力!#REF!="","",+入力!#REF!)</f>
        <v>#REF!</v>
      </c>
      <c r="O20" s="222" t="str">
        <f>IF($A20="","",INDEX(入力!$B$30:$Q$56,MATCH($A20,入力!$Q$30:$Q$56,0),15))</f>
        <v/>
      </c>
      <c r="P20" s="193"/>
      <c r="Q20" s="248"/>
      <c r="U20" s="244">
        <v>1</v>
      </c>
      <c r="V20" s="249" t="str">
        <f>IFERROR(VLOOKUP(U20,入力!$Y$33:$Y$56,1,FALSE),"")</f>
        <v/>
      </c>
      <c r="W20" s="250" t="str">
        <f>IFERROR(INDEX(入力!$Q$33:$Q$56,MATCH(②全日本!U20,入力!$Y$33:$Y$56,0),1),"")</f>
        <v/>
      </c>
      <c r="X20" s="251" t="str">
        <f>IF(V20="","",MAX(X$19:X19)+1)</f>
        <v/>
      </c>
    </row>
    <row r="21" spans="1:24" s="43" customFormat="1" ht="27" customHeight="1">
      <c r="A21" s="224" t="str">
        <f>IF(ROW(A21)-19&gt;MAX(②全日本!X$20:X$46),"",INDEX(②全日本!W$20:W$46,MATCH(ROW(A21)-19,②全日本!X$20:X$46,0)))</f>
        <v/>
      </c>
      <c r="B21" s="658" t="str">
        <f>IF($A21="","",INDEX(入力!$B$30:$Q$56,MATCH($A21,入力!$Q$30:$Q$56,0),1))</f>
        <v/>
      </c>
      <c r="C21" s="659" t="e">
        <f>IF(入力!#REF!="","",+入力!#REF!)</f>
        <v>#REF!</v>
      </c>
      <c r="D21" s="660" t="e">
        <f>IF(入力!#REF!="","",+入力!#REF!)</f>
        <v>#REF!</v>
      </c>
      <c r="E21" s="193" t="str">
        <f>IF($A21="","",INDEX(入力!$B$30:$Q$56,MATCH($A21,入力!$Q$30:$Q$56,0),4))</f>
        <v/>
      </c>
      <c r="F21" s="222" t="str">
        <f>IF($A21="","",INDEX(入力!$B$30:$Q$56,MATCH($A21,入力!$Q$30:$Q$56,0),5))</f>
        <v/>
      </c>
      <c r="G21" s="658" t="str">
        <f>IF($A21="","",INDEX(入力!$B$30:$Q$56,MATCH($A21,入力!$Q$30:$Q$56,0),6))</f>
        <v/>
      </c>
      <c r="H21" s="659" t="str">
        <f>IF($A22="","",INDEX(入力!$B$30:$Q$55,MATCH($A22,入力!$R$30:$R$55,0),3))</f>
        <v/>
      </c>
      <c r="I21" s="659" t="str">
        <f>IF($A22="","",INDEX(入力!$B$30:$Q$55,MATCH($A22,入力!$R$30:$R$55,0),3))</f>
        <v/>
      </c>
      <c r="J21" s="660" t="str">
        <f>IF($A22="","",INDEX(入力!$B$30:$Q$55,MATCH($A22,入力!$R$30:$R$55,0),3))</f>
        <v/>
      </c>
      <c r="K21" s="222" t="str">
        <f>IF($A21="","",INDEX(入力!$B$30:$Q$56,MATCH($A21,入力!$Q$30:$Q$56,0),10))</f>
        <v/>
      </c>
      <c r="L21" s="694" t="str">
        <f>IF($A21="","",INDEX(入力!$B$30:$Q$56,MATCH($A21,入力!$Q$30:$Q$56,0),12))</f>
        <v/>
      </c>
      <c r="M21" s="695" t="e">
        <f>IF(入力!#REF!="","",+入力!#REF!)</f>
        <v>#REF!</v>
      </c>
      <c r="N21" s="696" t="e">
        <f>IF(入力!#REF!="","",+入力!#REF!)</f>
        <v>#REF!</v>
      </c>
      <c r="O21" s="222" t="str">
        <f>IF($A21="","",INDEX(入力!$B$30:$Q$56,MATCH($A21,入力!$Q$30:$Q$56,0),15))</f>
        <v/>
      </c>
      <c r="P21" s="193"/>
      <c r="Q21" s="248"/>
      <c r="U21" s="244">
        <v>2</v>
      </c>
      <c r="V21" s="249" t="str">
        <f>IFERROR(VLOOKUP(U21,入力!$Y$33:$Y$56,1,FALSE),"")</f>
        <v/>
      </c>
      <c r="W21" s="250" t="str">
        <f>IFERROR(INDEX(入力!$Q$33:$Q$56,MATCH(②全日本!U21,入力!$Y$33:$Y$56,0),1),"")</f>
        <v/>
      </c>
      <c r="X21" s="251" t="str">
        <f>IF(V21="","",MAX(X$19:X20)+1)</f>
        <v/>
      </c>
    </row>
    <row r="22" spans="1:24" s="43" customFormat="1" ht="27" customHeight="1">
      <c r="A22" s="224" t="str">
        <f>IF(ROW(A22)-19&gt;MAX(②全日本!X$20:X$46),"",INDEX(②全日本!W$20:W$46,MATCH(ROW(A22)-19,②全日本!X$20:X$46,0)))</f>
        <v/>
      </c>
      <c r="B22" s="658" t="str">
        <f>IF($A22="","",INDEX(入力!$B$30:$Q$56,MATCH($A22,入力!$Q$30:$Q$56,0),1))</f>
        <v/>
      </c>
      <c r="C22" s="659" t="e">
        <f>IF(入力!#REF!="","",+入力!#REF!)</f>
        <v>#REF!</v>
      </c>
      <c r="D22" s="660" t="e">
        <f>IF(入力!#REF!="","",+入力!#REF!)</f>
        <v>#REF!</v>
      </c>
      <c r="E22" s="193" t="str">
        <f>IF($A22="","",INDEX(入力!$B$30:$Q$56,MATCH($A22,入力!$Q$30:$Q$56,0),4))</f>
        <v/>
      </c>
      <c r="F22" s="222" t="str">
        <f>IF($A22="","",INDEX(入力!$B$30:$Q$56,MATCH($A22,入力!$Q$30:$Q$56,0),5))</f>
        <v/>
      </c>
      <c r="G22" s="658" t="str">
        <f>IF($A22="","",INDEX(入力!$B$30:$Q$56,MATCH($A22,入力!$Q$30:$Q$56,0),6))</f>
        <v/>
      </c>
      <c r="H22" s="659" t="str">
        <f>IF($A23="","",INDEX(入力!$B$30:$Q$55,MATCH($A23,入力!$R$30:$R$55,0),3))</f>
        <v/>
      </c>
      <c r="I22" s="659" t="str">
        <f>IF($A23="","",INDEX(入力!$B$30:$Q$55,MATCH($A23,入力!$R$30:$R$55,0),3))</f>
        <v/>
      </c>
      <c r="J22" s="660" t="str">
        <f>IF($A23="","",INDEX(入力!$B$30:$Q$55,MATCH($A23,入力!$R$30:$R$55,0),3))</f>
        <v/>
      </c>
      <c r="K22" s="222" t="str">
        <f>IF($A22="","",INDEX(入力!$B$30:$Q$56,MATCH($A22,入力!$Q$30:$Q$56,0),10))</f>
        <v/>
      </c>
      <c r="L22" s="694" t="str">
        <f>IF($A22="","",INDEX(入力!$B$30:$Q$56,MATCH($A22,入力!$Q$30:$Q$56,0),12))</f>
        <v/>
      </c>
      <c r="M22" s="695" t="e">
        <f>IF(入力!#REF!="","",+入力!#REF!)</f>
        <v>#REF!</v>
      </c>
      <c r="N22" s="696" t="e">
        <f>IF(入力!#REF!="","",+入力!#REF!)</f>
        <v>#REF!</v>
      </c>
      <c r="O22" s="222" t="str">
        <f>IF($A22="","",INDEX(入力!$B$30:$Q$56,MATCH($A22,入力!$Q$30:$Q$56,0),15))</f>
        <v/>
      </c>
      <c r="P22" s="193"/>
      <c r="Q22" s="248"/>
      <c r="U22" s="244">
        <v>3</v>
      </c>
      <c r="V22" s="249" t="str">
        <f>IFERROR(VLOOKUP(U22,入力!$Y$33:$Y$56,1,FALSE),"")</f>
        <v/>
      </c>
      <c r="W22" s="250" t="str">
        <f>IFERROR(INDEX(入力!$Q$33:$Q$56,MATCH(②全日本!U22,入力!$Y$33:$Y$56,0),1),"")</f>
        <v/>
      </c>
      <c r="X22" s="251" t="str">
        <f>IF(V22="","",MAX(X$19:X21)+1)</f>
        <v/>
      </c>
    </row>
    <row r="23" spans="1:24" s="43" customFormat="1" ht="27" customHeight="1">
      <c r="A23" s="224" t="str">
        <f>IF(ROW(A23)-19&gt;MAX(②全日本!X$20:X$46),"",INDEX(②全日本!W$20:W$46,MATCH(ROW(A23)-19,②全日本!X$20:X$46,0)))</f>
        <v/>
      </c>
      <c r="B23" s="658" t="str">
        <f>IF($A23="","",INDEX(入力!$B$30:$Q$56,MATCH($A23,入力!$Q$30:$Q$56,0),1))</f>
        <v/>
      </c>
      <c r="C23" s="659" t="e">
        <f>IF(入力!#REF!="","",+入力!#REF!)</f>
        <v>#REF!</v>
      </c>
      <c r="D23" s="660" t="e">
        <f>IF(入力!#REF!="","",+入力!#REF!)</f>
        <v>#REF!</v>
      </c>
      <c r="E23" s="193" t="str">
        <f>IF($A23="","",INDEX(入力!$B$30:$Q$56,MATCH($A23,入力!$Q$30:$Q$56,0),4))</f>
        <v/>
      </c>
      <c r="F23" s="222" t="str">
        <f>IF($A23="","",INDEX(入力!$B$30:$Q$56,MATCH($A23,入力!$Q$30:$Q$56,0),5))</f>
        <v/>
      </c>
      <c r="G23" s="658" t="str">
        <f>IF($A23="","",INDEX(入力!$B$30:$Q$56,MATCH($A23,入力!$Q$30:$Q$56,0),6))</f>
        <v/>
      </c>
      <c r="H23" s="659" t="str">
        <f>IF($A24="","",INDEX(入力!$B$30:$Q$55,MATCH($A24,入力!$R$30:$R$55,0),3))</f>
        <v/>
      </c>
      <c r="I23" s="659" t="str">
        <f>IF($A24="","",INDEX(入力!$B$30:$Q$55,MATCH($A24,入力!$R$30:$R$55,0),3))</f>
        <v/>
      </c>
      <c r="J23" s="660" t="str">
        <f>IF($A24="","",INDEX(入力!$B$30:$Q$55,MATCH($A24,入力!$R$30:$R$55,0),3))</f>
        <v/>
      </c>
      <c r="K23" s="222" t="str">
        <f>IF($A23="","",INDEX(入力!$B$30:$Q$56,MATCH($A23,入力!$Q$30:$Q$56,0),10))</f>
        <v/>
      </c>
      <c r="L23" s="694" t="str">
        <f>IF($A23="","",INDEX(入力!$B$30:$Q$56,MATCH($A23,入力!$Q$30:$Q$56,0),12))</f>
        <v/>
      </c>
      <c r="M23" s="695" t="e">
        <f>IF(入力!#REF!="","",+入力!#REF!)</f>
        <v>#REF!</v>
      </c>
      <c r="N23" s="696" t="e">
        <f>IF(入力!#REF!="","",+入力!#REF!)</f>
        <v>#REF!</v>
      </c>
      <c r="O23" s="222" t="str">
        <f>IF($A23="","",INDEX(入力!$B$30:$Q$56,MATCH($A23,入力!$Q$30:$Q$56,0),15))</f>
        <v/>
      </c>
      <c r="P23" s="193"/>
      <c r="Q23" s="248"/>
      <c r="U23" s="244">
        <v>4</v>
      </c>
      <c r="V23" s="249" t="str">
        <f>IFERROR(VLOOKUP(U23,入力!$Y$33:$Y$56,1,FALSE),"")</f>
        <v/>
      </c>
      <c r="W23" s="250" t="str">
        <f>IFERROR(INDEX(入力!$Q$33:$Q$56,MATCH(②全日本!U23,入力!$Y$33:$Y$56,0),1),"")</f>
        <v/>
      </c>
      <c r="X23" s="251" t="str">
        <f>IF(V23="","",MAX(X$19:X22)+1)</f>
        <v/>
      </c>
    </row>
    <row r="24" spans="1:24" s="43" customFormat="1" ht="27" customHeight="1">
      <c r="A24" s="224" t="str">
        <f>IF(ROW(A24)-19&gt;MAX(②全日本!X$20:X$46),"",INDEX(②全日本!W$20:W$46,MATCH(ROW(A24)-19,②全日本!X$20:X$46,0)))</f>
        <v/>
      </c>
      <c r="B24" s="658" t="str">
        <f>IF($A24="","",INDEX(入力!$B$30:$Q$56,MATCH($A24,入力!$Q$30:$Q$56,0),1))</f>
        <v/>
      </c>
      <c r="C24" s="659" t="e">
        <f>IF(入力!#REF!="","",+入力!#REF!)</f>
        <v>#REF!</v>
      </c>
      <c r="D24" s="660" t="e">
        <f>IF(入力!#REF!="","",+入力!#REF!)</f>
        <v>#REF!</v>
      </c>
      <c r="E24" s="193" t="str">
        <f>IF($A24="","",INDEX(入力!$B$30:$Q$56,MATCH($A24,入力!$Q$30:$Q$56,0),4))</f>
        <v/>
      </c>
      <c r="F24" s="222" t="str">
        <f>IF($A24="","",INDEX(入力!$B$30:$Q$56,MATCH($A24,入力!$Q$30:$Q$56,0),5))</f>
        <v/>
      </c>
      <c r="G24" s="658" t="str">
        <f>IF($A24="","",INDEX(入力!$B$30:$Q$56,MATCH($A24,入力!$Q$30:$Q$56,0),6))</f>
        <v/>
      </c>
      <c r="H24" s="659" t="str">
        <f>IF($A25="","",INDEX(入力!$B$30:$Q$55,MATCH($A25,入力!$R$30:$R$55,0),3))</f>
        <v/>
      </c>
      <c r="I24" s="659" t="str">
        <f>IF($A25="","",INDEX(入力!$B$30:$Q$55,MATCH($A25,入力!$R$30:$R$55,0),3))</f>
        <v/>
      </c>
      <c r="J24" s="660" t="str">
        <f>IF($A25="","",INDEX(入力!$B$30:$Q$55,MATCH($A25,入力!$R$30:$R$55,0),3))</f>
        <v/>
      </c>
      <c r="K24" s="222" t="str">
        <f>IF($A24="","",INDEX(入力!$B$30:$Q$56,MATCH($A24,入力!$Q$30:$Q$56,0),10))</f>
        <v/>
      </c>
      <c r="L24" s="694" t="str">
        <f>IF($A24="","",INDEX(入力!$B$30:$Q$56,MATCH($A24,入力!$Q$30:$Q$56,0),12))</f>
        <v/>
      </c>
      <c r="M24" s="695" t="e">
        <f>IF(入力!#REF!="","",+入力!#REF!)</f>
        <v>#REF!</v>
      </c>
      <c r="N24" s="696" t="e">
        <f>IF(入力!#REF!="","",+入力!#REF!)</f>
        <v>#REF!</v>
      </c>
      <c r="O24" s="222" t="str">
        <f>IF($A24="","",INDEX(入力!$B$30:$Q$56,MATCH($A24,入力!$Q$30:$Q$56,0),15))</f>
        <v/>
      </c>
      <c r="P24" s="193"/>
      <c r="Q24" s="248"/>
      <c r="U24" s="244">
        <v>5</v>
      </c>
      <c r="V24" s="249" t="str">
        <f>IFERROR(VLOOKUP(U24,入力!$Y$33:$Y$56,1,FALSE),"")</f>
        <v/>
      </c>
      <c r="W24" s="250" t="str">
        <f>IFERROR(INDEX(入力!$Q$33:$Q$56,MATCH(②全日本!U24,入力!$Y$33:$Y$56,0),1),"")</f>
        <v/>
      </c>
      <c r="X24" s="251" t="str">
        <f>IF(V24="","",MAX(X$19:X23)+1)</f>
        <v/>
      </c>
    </row>
    <row r="25" spans="1:24" s="43" customFormat="1" ht="27" customHeight="1">
      <c r="A25" s="224" t="str">
        <f>IF(ROW(A25)-19&gt;MAX(②全日本!X$20:X$46),"",INDEX(②全日本!W$20:W$46,MATCH(ROW(A25)-19,②全日本!X$20:X$46,0)))</f>
        <v/>
      </c>
      <c r="B25" s="658" t="str">
        <f>IF($A25="","",INDEX(入力!$B$30:$Q$56,MATCH($A25,入力!$Q$30:$Q$56,0),1))</f>
        <v/>
      </c>
      <c r="C25" s="659" t="e">
        <f>IF(入力!#REF!="","",+入力!#REF!)</f>
        <v>#REF!</v>
      </c>
      <c r="D25" s="660" t="e">
        <f>IF(入力!#REF!="","",+入力!#REF!)</f>
        <v>#REF!</v>
      </c>
      <c r="E25" s="193" t="str">
        <f>IF($A25="","",INDEX(入力!$B$30:$Q$56,MATCH($A25,入力!$Q$30:$Q$56,0),4))</f>
        <v/>
      </c>
      <c r="F25" s="222" t="str">
        <f>IF($A25="","",INDEX(入力!$B$30:$Q$56,MATCH($A25,入力!$Q$30:$Q$56,0),5))</f>
        <v/>
      </c>
      <c r="G25" s="658" t="str">
        <f>IF($A25="","",INDEX(入力!$B$30:$Q$56,MATCH($A25,入力!$Q$30:$Q$56,0),6))</f>
        <v/>
      </c>
      <c r="H25" s="659" t="str">
        <f>IF($A26="","",INDEX(入力!$B$30:$Q$55,MATCH($A26,入力!$R$30:$R$55,0),3))</f>
        <v/>
      </c>
      <c r="I25" s="659" t="str">
        <f>IF($A26="","",INDEX(入力!$B$30:$Q$55,MATCH($A26,入力!$R$30:$R$55,0),3))</f>
        <v/>
      </c>
      <c r="J25" s="660" t="str">
        <f>IF($A26="","",INDEX(入力!$B$30:$Q$55,MATCH($A26,入力!$R$30:$R$55,0),3))</f>
        <v/>
      </c>
      <c r="K25" s="222" t="str">
        <f>IF($A25="","",INDEX(入力!$B$30:$Q$56,MATCH($A25,入力!$Q$30:$Q$56,0),10))</f>
        <v/>
      </c>
      <c r="L25" s="694" t="str">
        <f>IF($A25="","",INDEX(入力!$B$30:$Q$56,MATCH($A25,入力!$Q$30:$Q$56,0),12))</f>
        <v/>
      </c>
      <c r="M25" s="695" t="e">
        <f>IF(入力!#REF!="","",+入力!#REF!)</f>
        <v>#REF!</v>
      </c>
      <c r="N25" s="696" t="e">
        <f>IF(入力!#REF!="","",+入力!#REF!)</f>
        <v>#REF!</v>
      </c>
      <c r="O25" s="222" t="str">
        <f>IF($A25="","",INDEX(入力!$B$30:$Q$56,MATCH($A25,入力!$Q$30:$Q$56,0),15))</f>
        <v/>
      </c>
      <c r="P25" s="193"/>
      <c r="Q25" s="248"/>
      <c r="U25" s="244">
        <v>6</v>
      </c>
      <c r="V25" s="249" t="str">
        <f>IFERROR(VLOOKUP(U25,入力!$Y$33:$Y$56,1,FALSE),"")</f>
        <v/>
      </c>
      <c r="W25" s="250" t="str">
        <f>IFERROR(INDEX(入力!$Q$33:$Q$56,MATCH(②全日本!U25,入力!$Y$33:$Y$56,0),1),"")</f>
        <v/>
      </c>
      <c r="X25" s="251" t="str">
        <f>IF(V25="","",MAX(X$19:X24)+1)</f>
        <v/>
      </c>
    </row>
    <row r="26" spans="1:24" s="43" customFormat="1" ht="27" customHeight="1">
      <c r="A26" s="224" t="str">
        <f>IF(ROW(A26)-19&gt;MAX(②全日本!X$20:X$46),"",INDEX(②全日本!W$20:W$46,MATCH(ROW(A26)-19,②全日本!X$20:X$46,0)))</f>
        <v/>
      </c>
      <c r="B26" s="658" t="str">
        <f>IF($A26="","",INDEX(入力!$B$30:$Q$56,MATCH($A26,入力!$Q$30:$Q$56,0),1))</f>
        <v/>
      </c>
      <c r="C26" s="659" t="e">
        <f>IF(入力!#REF!="","",+入力!#REF!)</f>
        <v>#REF!</v>
      </c>
      <c r="D26" s="660" t="e">
        <f>IF(入力!#REF!="","",+入力!#REF!)</f>
        <v>#REF!</v>
      </c>
      <c r="E26" s="193" t="str">
        <f>IF($A26="","",INDEX(入力!$B$30:$Q$56,MATCH($A26,入力!$Q$30:$Q$56,0),4))</f>
        <v/>
      </c>
      <c r="F26" s="222" t="str">
        <f>IF($A26="","",INDEX(入力!$B$30:$Q$56,MATCH($A26,入力!$Q$30:$Q$56,0),5))</f>
        <v/>
      </c>
      <c r="G26" s="658" t="str">
        <f>IF($A26="","",INDEX(入力!$B$30:$Q$56,MATCH($A26,入力!$Q$30:$Q$56,0),6))</f>
        <v/>
      </c>
      <c r="H26" s="659" t="str">
        <f>IF($A27="","",INDEX(入力!$B$30:$Q$55,MATCH($A27,入力!$R$30:$R$55,0),3))</f>
        <v/>
      </c>
      <c r="I26" s="659" t="str">
        <f>IF($A27="","",INDEX(入力!$B$30:$Q$55,MATCH($A27,入力!$R$30:$R$55,0),3))</f>
        <v/>
      </c>
      <c r="J26" s="660" t="str">
        <f>IF($A27="","",INDEX(入力!$B$30:$Q$55,MATCH($A27,入力!$R$30:$R$55,0),3))</f>
        <v/>
      </c>
      <c r="K26" s="222" t="str">
        <f>IF($A26="","",INDEX(入力!$B$30:$Q$56,MATCH($A26,入力!$Q$30:$Q$56,0),10))</f>
        <v/>
      </c>
      <c r="L26" s="694" t="str">
        <f>IF($A26="","",INDEX(入力!$B$30:$Q$56,MATCH($A26,入力!$Q$30:$Q$56,0),12))</f>
        <v/>
      </c>
      <c r="M26" s="695" t="e">
        <f>IF(入力!#REF!="","",+入力!#REF!)</f>
        <v>#REF!</v>
      </c>
      <c r="N26" s="696" t="e">
        <f>IF(入力!#REF!="","",+入力!#REF!)</f>
        <v>#REF!</v>
      </c>
      <c r="O26" s="222" t="str">
        <f>IF($A26="","",INDEX(入力!$B$30:$Q$56,MATCH($A26,入力!$Q$30:$Q$56,0),15))</f>
        <v/>
      </c>
      <c r="P26" s="193"/>
      <c r="Q26" s="248"/>
      <c r="U26" s="244">
        <v>7</v>
      </c>
      <c r="V26" s="249" t="str">
        <f>IFERROR(VLOOKUP(U26,入力!$Y$33:$Y$56,1,FALSE),"")</f>
        <v/>
      </c>
      <c r="W26" s="250" t="str">
        <f>IFERROR(INDEX(入力!$Q$33:$Q$56,MATCH(②全日本!U26,入力!$Y$33:$Y$56,0),1),"")</f>
        <v/>
      </c>
      <c r="X26" s="251" t="str">
        <f>IF(V26="","",MAX(X$19:X25)+1)</f>
        <v/>
      </c>
    </row>
    <row r="27" spans="1:24" s="43" customFormat="1" ht="27" customHeight="1">
      <c r="A27" s="224" t="str">
        <f>IF(ROW(A27)-19&gt;MAX(②全日本!X$20:X$46),"",INDEX(②全日本!W$20:W$46,MATCH(ROW(A27)-19,②全日本!X$20:X$46,0)))</f>
        <v/>
      </c>
      <c r="B27" s="658" t="str">
        <f>IF($A27="","",INDEX(入力!$B$30:$Q$56,MATCH($A27,入力!$Q$30:$Q$56,0),1))</f>
        <v/>
      </c>
      <c r="C27" s="659" t="e">
        <f>IF(入力!#REF!="","",+入力!#REF!)</f>
        <v>#REF!</v>
      </c>
      <c r="D27" s="660" t="e">
        <f>IF(入力!#REF!="","",+入力!#REF!)</f>
        <v>#REF!</v>
      </c>
      <c r="E27" s="193" t="str">
        <f>IF($A27="","",INDEX(入力!$B$30:$Q$56,MATCH($A27,入力!$Q$30:$Q$56,0),4))</f>
        <v/>
      </c>
      <c r="F27" s="222" t="str">
        <f>IF($A27="","",INDEX(入力!$B$30:$Q$56,MATCH($A27,入力!$Q$30:$Q$56,0),5))</f>
        <v/>
      </c>
      <c r="G27" s="658" t="str">
        <f>IF($A27="","",INDEX(入力!$B$30:$Q$56,MATCH($A27,入力!$Q$30:$Q$56,0),6))</f>
        <v/>
      </c>
      <c r="H27" s="659" t="str">
        <f>IF($A28="","",INDEX(入力!$B$30:$Q$55,MATCH($A28,入力!$R$30:$R$55,0),3))</f>
        <v/>
      </c>
      <c r="I27" s="659" t="str">
        <f>IF($A28="","",INDEX(入力!$B$30:$Q$55,MATCH($A28,入力!$R$30:$R$55,0),3))</f>
        <v/>
      </c>
      <c r="J27" s="660" t="str">
        <f>IF($A28="","",INDEX(入力!$B$30:$Q$55,MATCH($A28,入力!$R$30:$R$55,0),3))</f>
        <v/>
      </c>
      <c r="K27" s="222" t="str">
        <f>IF($A27="","",INDEX(入力!$B$30:$Q$56,MATCH($A27,入力!$Q$30:$Q$56,0),10))</f>
        <v/>
      </c>
      <c r="L27" s="694" t="str">
        <f>IF($A27="","",INDEX(入力!$B$30:$Q$56,MATCH($A27,入力!$Q$30:$Q$56,0),12))</f>
        <v/>
      </c>
      <c r="M27" s="695" t="e">
        <f>IF(入力!#REF!="","",+入力!#REF!)</f>
        <v>#REF!</v>
      </c>
      <c r="N27" s="696" t="e">
        <f>IF(入力!#REF!="","",+入力!#REF!)</f>
        <v>#REF!</v>
      </c>
      <c r="O27" s="222" t="str">
        <f>IF($A27="","",INDEX(入力!$B$30:$Q$56,MATCH($A27,入力!$Q$30:$Q$56,0),15))</f>
        <v/>
      </c>
      <c r="P27" s="193"/>
      <c r="Q27" s="248"/>
      <c r="U27" s="244">
        <v>8</v>
      </c>
      <c r="V27" s="249" t="str">
        <f>IFERROR(VLOOKUP(U27,入力!$Y$33:$Y$56,1,FALSE),"")</f>
        <v/>
      </c>
      <c r="W27" s="250" t="str">
        <f>IFERROR(INDEX(入力!$Q$33:$Q$56,MATCH(②全日本!U27,入力!$Y$33:$Y$56,0),1),"")</f>
        <v/>
      </c>
      <c r="X27" s="251" t="str">
        <f>IF(V27="","",MAX(X$19:X26)+1)</f>
        <v/>
      </c>
    </row>
    <row r="28" spans="1:24" s="43" customFormat="1" ht="27" customHeight="1">
      <c r="A28" s="224" t="str">
        <f>IF(ROW(A28)-19&gt;MAX(②全日本!X$20:X$46),"",INDEX(②全日本!W$20:W$46,MATCH(ROW(A28)-19,②全日本!X$20:X$46,0)))</f>
        <v/>
      </c>
      <c r="B28" s="658" t="str">
        <f>IF($A28="","",INDEX(入力!$B$30:$Q$56,MATCH($A28,入力!$Q$30:$Q$56,0),1))</f>
        <v/>
      </c>
      <c r="C28" s="659" t="e">
        <f>IF(入力!#REF!="","",+入力!#REF!)</f>
        <v>#REF!</v>
      </c>
      <c r="D28" s="660" t="e">
        <f>IF(入力!#REF!="","",+入力!#REF!)</f>
        <v>#REF!</v>
      </c>
      <c r="E28" s="193" t="str">
        <f>IF($A28="","",INDEX(入力!$B$30:$Q$56,MATCH($A28,入力!$Q$30:$Q$56,0),4))</f>
        <v/>
      </c>
      <c r="F28" s="222" t="str">
        <f>IF($A28="","",INDEX(入力!$B$30:$Q$56,MATCH($A28,入力!$Q$30:$Q$56,0),5))</f>
        <v/>
      </c>
      <c r="G28" s="658" t="str">
        <f>IF($A28="","",INDEX(入力!$B$30:$Q$56,MATCH($A28,入力!$Q$30:$Q$56,0),6))</f>
        <v/>
      </c>
      <c r="H28" s="659" t="str">
        <f>IF($A29="","",INDEX(入力!$B$30:$Q$55,MATCH($A29,入力!$R$30:$R$55,0),3))</f>
        <v/>
      </c>
      <c r="I28" s="659" t="str">
        <f>IF($A29="","",INDEX(入力!$B$30:$Q$55,MATCH($A29,入力!$R$30:$R$55,0),3))</f>
        <v/>
      </c>
      <c r="J28" s="660" t="str">
        <f>IF($A29="","",INDEX(入力!$B$30:$Q$55,MATCH($A29,入力!$R$30:$R$55,0),3))</f>
        <v/>
      </c>
      <c r="K28" s="222" t="str">
        <f>IF($A28="","",INDEX(入力!$B$30:$Q$56,MATCH($A28,入力!$Q$30:$Q$56,0),10))</f>
        <v/>
      </c>
      <c r="L28" s="694" t="str">
        <f>IF($A28="","",INDEX(入力!$B$30:$Q$56,MATCH($A28,入力!$Q$30:$Q$56,0),12))</f>
        <v/>
      </c>
      <c r="M28" s="695" t="e">
        <f>IF(入力!#REF!="","",+入力!#REF!)</f>
        <v>#REF!</v>
      </c>
      <c r="N28" s="696" t="e">
        <f>IF(入力!#REF!="","",+入力!#REF!)</f>
        <v>#REF!</v>
      </c>
      <c r="O28" s="222" t="str">
        <f>IF($A28="","",INDEX(入力!$B$30:$Q$56,MATCH($A28,入力!$Q$30:$Q$56,0),15))</f>
        <v/>
      </c>
      <c r="P28" s="193"/>
      <c r="Q28" s="248"/>
      <c r="U28" s="244">
        <v>9</v>
      </c>
      <c r="V28" s="249" t="str">
        <f>IFERROR(VLOOKUP(U28,入力!$Y$33:$Y$56,1,FALSE),"")</f>
        <v/>
      </c>
      <c r="W28" s="250" t="str">
        <f>IFERROR(INDEX(入力!$Q$33:$Q$56,MATCH(②全日本!U28,入力!$Y$33:$Y$56,0),1),"")</f>
        <v/>
      </c>
      <c r="X28" s="251" t="str">
        <f>IF(V28="","",MAX(X$19:X27)+1)</f>
        <v/>
      </c>
    </row>
    <row r="29" spans="1:24" s="43" customFormat="1" ht="27" customHeight="1">
      <c r="A29" s="224" t="str">
        <f>IF(ROW(A29)-19&gt;MAX(②全日本!X$20:X$46),"",INDEX(②全日本!W$20:W$46,MATCH(ROW(A29)-19,②全日本!X$20:X$46,0)))</f>
        <v/>
      </c>
      <c r="B29" s="658" t="str">
        <f>IF($A29="","",INDEX(入力!$B$30:$Q$56,MATCH($A29,入力!$Q$30:$Q$56,0),1))</f>
        <v/>
      </c>
      <c r="C29" s="659" t="e">
        <f>IF(入力!#REF!="","",+入力!#REF!)</f>
        <v>#REF!</v>
      </c>
      <c r="D29" s="660" t="e">
        <f>IF(入力!#REF!="","",+入力!#REF!)</f>
        <v>#REF!</v>
      </c>
      <c r="E29" s="193" t="str">
        <f>IF($A29="","",INDEX(入力!$B$30:$Q$56,MATCH($A29,入力!$Q$30:$Q$56,0),4))</f>
        <v/>
      </c>
      <c r="F29" s="222" t="str">
        <f>IF($A29="","",INDEX(入力!$B$30:$Q$56,MATCH($A29,入力!$Q$30:$Q$56,0),5))</f>
        <v/>
      </c>
      <c r="G29" s="658" t="str">
        <f>IF($A29="","",INDEX(入力!$B$30:$Q$56,MATCH($A29,入力!$Q$30:$Q$56,0),6))</f>
        <v/>
      </c>
      <c r="H29" s="659" t="str">
        <f>IF($A30="","",INDEX(入力!$B$30:$Q$55,MATCH($A30,入力!$R$30:$R$55,0),3))</f>
        <v/>
      </c>
      <c r="I29" s="659" t="str">
        <f>IF($A30="","",INDEX(入力!$B$30:$Q$55,MATCH($A30,入力!$R$30:$R$55,0),3))</f>
        <v/>
      </c>
      <c r="J29" s="660" t="str">
        <f>IF($A30="","",INDEX(入力!$B$30:$Q$55,MATCH($A30,入力!$R$30:$R$55,0),3))</f>
        <v/>
      </c>
      <c r="K29" s="222" t="str">
        <f>IF($A29="","",INDEX(入力!$B$30:$Q$56,MATCH($A29,入力!$Q$30:$Q$56,0),10))</f>
        <v/>
      </c>
      <c r="L29" s="694" t="str">
        <f>IF($A29="","",INDEX(入力!$B$30:$Q$56,MATCH($A29,入力!$Q$30:$Q$56,0),12))</f>
        <v/>
      </c>
      <c r="M29" s="695" t="e">
        <f>IF(入力!#REF!="","",+入力!#REF!)</f>
        <v>#REF!</v>
      </c>
      <c r="N29" s="696" t="e">
        <f>IF(入力!#REF!="","",+入力!#REF!)</f>
        <v>#REF!</v>
      </c>
      <c r="O29" s="222" t="str">
        <f>IF($A29="","",INDEX(入力!$B$30:$Q$56,MATCH($A29,入力!$Q$30:$Q$56,0),15))</f>
        <v/>
      </c>
      <c r="P29" s="193"/>
      <c r="Q29" s="248"/>
      <c r="U29" s="244">
        <v>10</v>
      </c>
      <c r="V29" s="249" t="str">
        <f>IFERROR(VLOOKUP(U29,入力!$Y$33:$Y$56,1,FALSE),"")</f>
        <v/>
      </c>
      <c r="W29" s="250" t="str">
        <f>IFERROR(INDEX(入力!$Q$33:$Q$56,MATCH(②全日本!U29,入力!$Y$33:$Y$56,0),1),"")</f>
        <v/>
      </c>
      <c r="X29" s="251" t="str">
        <f>IF(V29="","",MAX(X$19:X28)+1)</f>
        <v/>
      </c>
    </row>
    <row r="30" spans="1:24" s="43" customFormat="1" ht="27" customHeight="1">
      <c r="A30" s="224" t="str">
        <f>IF(ROW(A30)-19&gt;MAX(②全日本!X$20:X$46),"",INDEX(②全日本!W$20:W$46,MATCH(ROW(A30)-19,②全日本!X$20:X$46,0)))</f>
        <v/>
      </c>
      <c r="B30" s="658" t="str">
        <f>IF($A30="","",INDEX(入力!$B$30:$Q$56,MATCH($A30,入力!$Q$30:$Q$56,0),1))</f>
        <v/>
      </c>
      <c r="C30" s="659" t="e">
        <f>IF(入力!#REF!="","",+入力!#REF!)</f>
        <v>#REF!</v>
      </c>
      <c r="D30" s="660" t="e">
        <f>IF(入力!#REF!="","",+入力!#REF!)</f>
        <v>#REF!</v>
      </c>
      <c r="E30" s="193" t="str">
        <f>IF($A30="","",INDEX(入力!$B$30:$Q$56,MATCH($A30,入力!$Q$30:$Q$56,0),4))</f>
        <v/>
      </c>
      <c r="F30" s="222" t="str">
        <f>IF($A30="","",INDEX(入力!$B$30:$Q$56,MATCH($A30,入力!$Q$30:$Q$56,0),5))</f>
        <v/>
      </c>
      <c r="G30" s="658" t="str">
        <f>IF($A30="","",INDEX(入力!$B$30:$Q$56,MATCH($A30,入力!$Q$30:$Q$56,0),6))</f>
        <v/>
      </c>
      <c r="H30" s="659" t="str">
        <f>IF($A31="","",INDEX(入力!$B$30:$Q$55,MATCH($A31,入力!$R$30:$R$55,0),3))</f>
        <v/>
      </c>
      <c r="I30" s="659" t="str">
        <f>IF($A31="","",INDEX(入力!$B$30:$Q$55,MATCH($A31,入力!$R$30:$R$55,0),3))</f>
        <v/>
      </c>
      <c r="J30" s="660" t="str">
        <f>IF($A31="","",INDEX(入力!$B$30:$Q$55,MATCH($A31,入力!$R$30:$R$55,0),3))</f>
        <v/>
      </c>
      <c r="K30" s="222" t="str">
        <f>IF($A30="","",INDEX(入力!$B$30:$Q$56,MATCH($A30,入力!$Q$30:$Q$56,0),10))</f>
        <v/>
      </c>
      <c r="L30" s="694" t="str">
        <f>IF($A30="","",INDEX(入力!$B$30:$Q$56,MATCH($A30,入力!$Q$30:$Q$56,0),12))</f>
        <v/>
      </c>
      <c r="M30" s="695" t="e">
        <f>IF(入力!#REF!="","",+入力!#REF!)</f>
        <v>#REF!</v>
      </c>
      <c r="N30" s="696" t="e">
        <f>IF(入力!#REF!="","",+入力!#REF!)</f>
        <v>#REF!</v>
      </c>
      <c r="O30" s="222" t="str">
        <f>IF($A30="","",INDEX(入力!$B$30:$Q$56,MATCH($A30,入力!$Q$30:$Q$56,0),15))</f>
        <v/>
      </c>
      <c r="P30" s="193"/>
      <c r="Q30" s="248"/>
      <c r="U30" s="244">
        <v>11</v>
      </c>
      <c r="V30" s="249" t="str">
        <f>IFERROR(VLOOKUP(U30,入力!$Y$33:$Y$56,1,FALSE),"")</f>
        <v/>
      </c>
      <c r="W30" s="250" t="str">
        <f>IFERROR(INDEX(入力!$Q$33:$Q$56,MATCH(②全日本!U30,入力!$Y$33:$Y$56,0),1),"")</f>
        <v/>
      </c>
      <c r="X30" s="251" t="str">
        <f>IF(V30="","",MAX(X$19:X29)+1)</f>
        <v/>
      </c>
    </row>
    <row r="31" spans="1:24" s="43" customFormat="1" ht="27" customHeight="1">
      <c r="A31" s="266" t="str">
        <f>IF(ROW(A31)-19&gt;MAX(②全日本!X$20:X$46),"",INDEX(②全日本!W$20:W$46,MATCH(ROW(A31)-19,②全日本!X$20:X$46,0)))</f>
        <v/>
      </c>
      <c r="B31" s="697" t="str">
        <f>IF($A31="","",INDEX(入力!$B$30:$Q$56,MATCH($A31,入力!$Q$30:$Q$56,0),1))</f>
        <v/>
      </c>
      <c r="C31" s="698" t="e">
        <f>IF(入力!#REF!="","",+入力!#REF!)</f>
        <v>#REF!</v>
      </c>
      <c r="D31" s="699" t="e">
        <f>IF(入力!#REF!="","",+入力!#REF!)</f>
        <v>#REF!</v>
      </c>
      <c r="E31" s="229" t="str">
        <f>IF($A31="","",INDEX(入力!$B$30:$Q$56,MATCH($A31,入力!$Q$30:$Q$56,0),4))</f>
        <v/>
      </c>
      <c r="F31" s="230" t="str">
        <f>IF($A31="","",INDEX(入力!$B$30:$Q$56,MATCH($A31,入力!$Q$30:$Q$56,0),5))</f>
        <v/>
      </c>
      <c r="G31" s="697" t="str">
        <f>IF($A31="","",INDEX(入力!$B$30:$Q$56,MATCH($A31,入力!$Q$30:$Q$56,0),6))</f>
        <v/>
      </c>
      <c r="H31" s="698" t="str">
        <f>IF($A32="","",INDEX(入力!$B$30:$Q$55,MATCH($A32,入力!$R$30:$R$55,0),3))</f>
        <v/>
      </c>
      <c r="I31" s="698" t="str">
        <f>IF($A32="","",INDEX(入力!$B$30:$Q$55,MATCH($A32,入力!$R$30:$R$55,0),3))</f>
        <v/>
      </c>
      <c r="J31" s="699" t="str">
        <f>IF($A32="","",INDEX(入力!$B$30:$Q$55,MATCH($A32,入力!$R$30:$R$55,0),3))</f>
        <v/>
      </c>
      <c r="K31" s="230" t="str">
        <f>IF($A31="","",INDEX(入力!$B$30:$Q$56,MATCH($A31,入力!$Q$30:$Q$56,0),10))</f>
        <v/>
      </c>
      <c r="L31" s="700" t="str">
        <f>IF($A31="","",INDEX(入力!$B$30:$Q$56,MATCH($A31,入力!$Q$30:$Q$56,0),12))</f>
        <v/>
      </c>
      <c r="M31" s="701" t="e">
        <f>IF(入力!#REF!="","",+入力!#REF!)</f>
        <v>#REF!</v>
      </c>
      <c r="N31" s="702" t="e">
        <f>IF(入力!#REF!="","",+入力!#REF!)</f>
        <v>#REF!</v>
      </c>
      <c r="O31" s="235" t="str">
        <f>IF($A31="","",INDEX(入力!$B$30:$Q$56,MATCH($A31,入力!$Q$30:$Q$56,0),15))</f>
        <v/>
      </c>
      <c r="P31" s="236"/>
      <c r="Q31" s="252"/>
      <c r="U31" s="244">
        <v>12</v>
      </c>
      <c r="V31" s="249" t="str">
        <f>IFERROR(VLOOKUP(U31,入力!$Y$33:$Y$56,1,FALSE),"")</f>
        <v/>
      </c>
      <c r="W31" s="250" t="str">
        <f>IFERROR(INDEX(入力!$Q$33:$Q$56,MATCH(②全日本!U31,入力!$Y$33:$Y$56,0),1),"")</f>
        <v/>
      </c>
      <c r="X31" s="251" t="str">
        <f>IF(V31="","",MAX(X$19:X30)+1)</f>
        <v/>
      </c>
    </row>
    <row r="32" spans="1:24" ht="27" customHeight="1">
      <c r="A32" s="224" t="str">
        <f>IF(ROW(A32)-19&gt;MAX(②全日本!X$20:X$46),"",INDEX(②全日本!W$20:W$46,MATCH(ROW(A32)-19,②全日本!X$20:X$46,0)))</f>
        <v/>
      </c>
      <c r="B32" s="658" t="str">
        <f>IF($A32="","",INDEX(入力!$B$30:$Q$56,MATCH($A32,入力!$Q$30:$Q$56,0),1))</f>
        <v/>
      </c>
      <c r="C32" s="659" t="e">
        <f>IF(入力!#REF!="","",+入力!#REF!)</f>
        <v>#REF!</v>
      </c>
      <c r="D32" s="660" t="e">
        <f>IF(入力!#REF!="","",+入力!#REF!)</f>
        <v>#REF!</v>
      </c>
      <c r="E32" s="193" t="str">
        <f>IF($A32="","",INDEX(入力!$B$30:$Q$56,MATCH($A32,入力!$Q$30:$Q$56,0),4))</f>
        <v/>
      </c>
      <c r="F32" s="222" t="str">
        <f>IF($A32="","",INDEX(入力!$B$30:$Q$56,MATCH($A32,入力!$Q$30:$Q$56,0),5))</f>
        <v/>
      </c>
      <c r="G32" s="658" t="str">
        <f>IF($A32="","",INDEX(入力!$B$30:$Q$56,MATCH($A32,入力!$Q$30:$Q$56,0),6))</f>
        <v/>
      </c>
      <c r="H32" s="659" t="str">
        <f>IF($A33="","",INDEX(入力!$B$30:$Q$55,MATCH($A33,入力!$R$30:$R$55,0),3))</f>
        <v/>
      </c>
      <c r="I32" s="659" t="str">
        <f>IF($A33="","",INDEX(入力!$B$30:$Q$55,MATCH($A33,入力!$R$30:$R$55,0),3))</f>
        <v/>
      </c>
      <c r="J32" s="660" t="str">
        <f>IF($A33="","",INDEX(入力!$B$30:$Q$55,MATCH($A33,入力!$R$30:$R$55,0),3))</f>
        <v/>
      </c>
      <c r="K32" s="222" t="str">
        <f>IF($A32="","",INDEX(入力!$B$30:$Q$56,MATCH($A32,入力!$Q$30:$Q$56,0),10))</f>
        <v/>
      </c>
      <c r="L32" s="694" t="str">
        <f>IF($A32="","",INDEX(入力!$B$30:$Q$56,MATCH($A32,入力!$Q$30:$Q$56,0),12))</f>
        <v/>
      </c>
      <c r="M32" s="695" t="e">
        <f>IF(入力!#REF!="","",+入力!#REF!)</f>
        <v>#REF!</v>
      </c>
      <c r="N32" s="696" t="e">
        <f>IF(入力!#REF!="","",+入力!#REF!)</f>
        <v>#REF!</v>
      </c>
      <c r="O32" s="222" t="str">
        <f>IF($A32="","",INDEX(入力!$B$30:$Q$56,MATCH($A32,入力!$Q$30:$Q$56,0),15))</f>
        <v/>
      </c>
      <c r="P32" s="193"/>
      <c r="Q32" s="248"/>
      <c r="U32" s="244">
        <v>13</v>
      </c>
      <c r="V32" s="249" t="str">
        <f>IFERROR(VLOOKUP(U32,入力!$Y$33:$Y$56,1,FALSE),"")</f>
        <v/>
      </c>
      <c r="W32" s="250" t="str">
        <f>IFERROR(INDEX(入力!$Q$33:$Q$56,MATCH(②全日本!U32,入力!$Y$33:$Y$56,0),1),"")</f>
        <v/>
      </c>
      <c r="X32" s="251" t="str">
        <f>IF(V32="","",MAX(X$19:X31)+1)</f>
        <v/>
      </c>
    </row>
    <row r="33" spans="1:24" ht="27" customHeight="1">
      <c r="A33" s="231" t="str">
        <f>IF(ROW(A33)-19&gt;MAX(②全日本!X$20:X$46),"",INDEX(②全日本!W$20:W$46,MATCH(ROW(A33)-19,②全日本!X$20:X$46,0)))</f>
        <v/>
      </c>
      <c r="B33" s="703" t="str">
        <f>IF($A33="","",INDEX(入力!$B$30:$Q$56,MATCH($A33,入力!$Q$30:$Q$56,0),1))</f>
        <v/>
      </c>
      <c r="C33" s="704" t="e">
        <f>IF(入力!#REF!="","",+入力!#REF!)</f>
        <v>#REF!</v>
      </c>
      <c r="D33" s="705" t="e">
        <f>IF(入力!#REF!="","",+入力!#REF!)</f>
        <v>#REF!</v>
      </c>
      <c r="E33" s="238" t="str">
        <f>IF($A33="","",INDEX(入力!$B$30:$Q$56,MATCH($A33,入力!$Q$30:$Q$56,0),4))</f>
        <v/>
      </c>
      <c r="F33" s="237" t="str">
        <f>IF($A33="","",INDEX(入力!$B$30:$Q$56,MATCH($A33,入力!$Q$30:$Q$56,0),5))</f>
        <v/>
      </c>
      <c r="G33" s="703" t="str">
        <f>IF($A33="","",INDEX(入力!$B$30:$Q$56,MATCH($A33,入力!$Q$30:$Q$56,0),6))</f>
        <v/>
      </c>
      <c r="H33" s="704" t="e">
        <f>IF($A34="","",INDEX(入力!$B$30:$Q$55,MATCH($A34,入力!$R$30:$R$55,0),3))</f>
        <v>#N/A</v>
      </c>
      <c r="I33" s="704" t="e">
        <f>IF($A34="","",INDEX(入力!$B$30:$Q$55,MATCH($A34,入力!$R$30:$R$55,0),3))</f>
        <v>#N/A</v>
      </c>
      <c r="J33" s="705" t="e">
        <f>IF($A34="","",INDEX(入力!$B$30:$Q$55,MATCH($A34,入力!$R$30:$R$55,0),3))</f>
        <v>#N/A</v>
      </c>
      <c r="K33" s="237" t="str">
        <f>IF($A33="","",INDEX(入力!$B$30:$Q$56,MATCH($A33,入力!$Q$30:$Q$56,0),10))</f>
        <v/>
      </c>
      <c r="L33" s="706" t="str">
        <f>IF($A33="","",INDEX(入力!$B$30:$Q$56,MATCH($A33,入力!$Q$30:$Q$56,0),12))</f>
        <v/>
      </c>
      <c r="M33" s="707" t="e">
        <f>IF(入力!#REF!="","",+入力!#REF!)</f>
        <v>#REF!</v>
      </c>
      <c r="N33" s="708" t="e">
        <f>IF(入力!#REF!="","",+入力!#REF!)</f>
        <v>#REF!</v>
      </c>
      <c r="O33" s="237" t="str">
        <f>IF($A33="","",INDEX(入力!$B$30:$Q$56,MATCH($A33,入力!$Q$30:$Q$56,0),15))</f>
        <v/>
      </c>
      <c r="P33" s="238"/>
      <c r="Q33" s="259"/>
      <c r="U33" s="244">
        <v>14</v>
      </c>
      <c r="V33" s="249" t="str">
        <f>IFERROR(VLOOKUP(U33,入力!$Y$33:$Y$56,1,FALSE),"")</f>
        <v/>
      </c>
      <c r="W33" s="250" t="str">
        <f>IFERROR(INDEX(入力!$Q$33:$Q$56,MATCH(②全日本!U33,入力!$Y$33:$Y$56,0),1),"")</f>
        <v/>
      </c>
      <c r="X33" s="251" t="str">
        <f>IF(V33="","",MAX(X$19:X32)+1)</f>
        <v/>
      </c>
    </row>
    <row r="34" spans="1:24" ht="27.65" customHeight="1">
      <c r="A34" s="709" t="s">
        <v>92</v>
      </c>
      <c r="B34" s="709"/>
      <c r="C34" s="709"/>
      <c r="D34" s="709"/>
      <c r="E34" s="709"/>
      <c r="F34" s="709"/>
      <c r="G34" s="709"/>
      <c r="H34" s="709"/>
      <c r="I34" s="709"/>
      <c r="J34" s="709"/>
      <c r="K34" s="709"/>
      <c r="L34" s="709"/>
      <c r="M34" s="709"/>
      <c r="N34" s="709"/>
      <c r="O34" s="709"/>
      <c r="P34" s="709"/>
      <c r="Q34" s="709"/>
      <c r="U34" s="244">
        <v>15</v>
      </c>
      <c r="V34" s="249" t="str">
        <f>IFERROR(VLOOKUP(U34,入力!$Y$33:$Y$56,1,FALSE),"")</f>
        <v/>
      </c>
      <c r="W34" s="250" t="str">
        <f>IFERROR(INDEX(入力!$Q$33:$Q$56,MATCH(②全日本!U34,入力!$Y$33:$Y$56,0),1),"")</f>
        <v/>
      </c>
      <c r="X34" s="251" t="str">
        <f>IF(V34="","",MAX(X$19:X33)+1)</f>
        <v/>
      </c>
    </row>
    <row r="35" spans="1:24" ht="27.65" customHeight="1">
      <c r="A35" s="709" t="s">
        <v>213</v>
      </c>
      <c r="B35" s="539"/>
      <c r="C35" s="539"/>
      <c r="D35" s="539"/>
      <c r="E35" s="539"/>
      <c r="F35" s="539"/>
      <c r="G35" s="539"/>
      <c r="H35" s="539"/>
      <c r="I35" s="539"/>
      <c r="J35" s="539"/>
      <c r="K35" s="539"/>
      <c r="L35" s="539"/>
      <c r="M35" s="539"/>
      <c r="N35" s="539"/>
      <c r="O35" s="539"/>
      <c r="P35" s="539"/>
      <c r="Q35" s="539"/>
      <c r="U35" s="244">
        <v>16</v>
      </c>
      <c r="V35" s="249" t="str">
        <f>IFERROR(VLOOKUP(U35,入力!$Y$33:$Y$56,1,FALSE),"")</f>
        <v/>
      </c>
      <c r="W35" s="250" t="str">
        <f>IFERROR(INDEX(入力!$Q$33:$Q$56,MATCH(②全日本!U35,入力!$Y$33:$Y$56,0),1),"")</f>
        <v/>
      </c>
      <c r="X35" s="251" t="str">
        <f>IF(V35="","",MAX(X$19:X34)+1)</f>
        <v/>
      </c>
    </row>
    <row r="36" spans="1:24">
      <c r="B36" s="27"/>
      <c r="C36" s="27"/>
      <c r="D36" s="27"/>
      <c r="I36" s="27"/>
      <c r="J36" s="27"/>
      <c r="K36" s="27"/>
      <c r="L36" s="27"/>
      <c r="M36" s="27"/>
      <c r="N36" s="27"/>
      <c r="O36" s="27"/>
      <c r="U36" s="244">
        <v>17</v>
      </c>
      <c r="V36" s="249" t="str">
        <f>IFERROR(VLOOKUP(U36,入力!$Y$33:$Y$56,1,FALSE),"")</f>
        <v/>
      </c>
      <c r="W36" s="250" t="str">
        <f>IFERROR(INDEX(入力!$Q$33:$Q$56,MATCH(②全日本!U36,入力!$Y$33:$Y$56,0),1),"")</f>
        <v/>
      </c>
      <c r="X36" s="251" t="str">
        <f>IF(V36="","",MAX(X$19:X35)+1)</f>
        <v/>
      </c>
    </row>
    <row r="37" spans="1:24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U37" s="244">
        <v>18</v>
      </c>
      <c r="V37" s="249" t="str">
        <f>IFERROR(VLOOKUP(U37,入力!$Y$33:$Y$56,1,FALSE),"")</f>
        <v/>
      </c>
      <c r="W37" s="250" t="str">
        <f>IFERROR(INDEX(入力!$Q$33:$Q$56,MATCH(②全日本!U37,入力!$Y$33:$Y$56,0),1),"")</f>
        <v/>
      </c>
      <c r="X37" s="251" t="str">
        <f>IF(V37="","",MAX(X$19:X36)+1)</f>
        <v/>
      </c>
    </row>
    <row r="38" spans="1:24">
      <c r="E38" s="27"/>
      <c r="F38" s="27"/>
      <c r="G38" s="27"/>
      <c r="H38" s="27"/>
      <c r="U38" s="244">
        <v>19</v>
      </c>
      <c r="V38" s="249" t="str">
        <f>IFERROR(VLOOKUP(U38,入力!$Y$33:$Y$56,1,FALSE),"")</f>
        <v/>
      </c>
      <c r="W38" s="250" t="str">
        <f>IFERROR(INDEX(入力!$Q$33:$Q$56,MATCH(②全日本!U38,入力!$Y$33:$Y$56,0),1),"")</f>
        <v/>
      </c>
      <c r="X38" s="251" t="str">
        <f>IF(V38="","",MAX(X$19:X37)+1)</f>
        <v/>
      </c>
    </row>
    <row r="39" spans="1:24">
      <c r="U39" s="244">
        <v>20</v>
      </c>
      <c r="V39" s="249" t="str">
        <f>IFERROR(VLOOKUP(U39,入力!$Y$33:$Y$56,1,FALSE),"")</f>
        <v/>
      </c>
      <c r="W39" s="250" t="str">
        <f>IFERROR(INDEX(入力!$Q$33:$Q$56,MATCH(②全日本!U39,入力!$Y$33:$Y$56,0),1),"")</f>
        <v/>
      </c>
      <c r="X39" s="251" t="str">
        <f>IF(V39="","",MAX(X$19:X38)+1)</f>
        <v/>
      </c>
    </row>
    <row r="40" spans="1:24">
      <c r="U40" s="244">
        <v>21</v>
      </c>
      <c r="V40" s="249" t="str">
        <f>IFERROR(VLOOKUP(U40,入力!$Y$33:$Y$56,1,FALSE),"")</f>
        <v/>
      </c>
      <c r="W40" s="250" t="str">
        <f>IFERROR(INDEX(入力!$Q$33:$Q$56,MATCH(②全日本!U40,入力!$Y$33:$Y$56,0),1),"")</f>
        <v/>
      </c>
      <c r="X40" s="251" t="str">
        <f>IF(V40="","",MAX(X$19:X39)+1)</f>
        <v/>
      </c>
    </row>
    <row r="41" spans="1:24">
      <c r="U41" s="244">
        <v>22</v>
      </c>
      <c r="V41" s="249" t="str">
        <f>IFERROR(VLOOKUP(U41,入力!$Y$33:$Y$56,1,FALSE),"")</f>
        <v/>
      </c>
      <c r="W41" s="250" t="str">
        <f>IFERROR(INDEX(入力!$Q$33:$Q$56,MATCH(②全日本!U41,入力!$Y$33:$Y$56,0),1),"")</f>
        <v/>
      </c>
      <c r="X41" s="251" t="str">
        <f>IF(V41="","",MAX(X$19:X40)+1)</f>
        <v/>
      </c>
    </row>
    <row r="42" spans="1:24">
      <c r="U42" s="244">
        <v>23</v>
      </c>
      <c r="V42" s="249" t="str">
        <f>IFERROR(VLOOKUP(U42,入力!$Y$33:$Y$56,1,FALSE),"")</f>
        <v/>
      </c>
      <c r="W42" s="250" t="str">
        <f>IFERROR(INDEX(入力!$Q$33:$Q$56,MATCH(②全日本!U42,入力!$Y$33:$Y$56,0),1),"")</f>
        <v/>
      </c>
      <c r="X42" s="251" t="str">
        <f>IF(V42="","",MAX(X$19:X41)+1)</f>
        <v/>
      </c>
    </row>
    <row r="43" spans="1:24">
      <c r="U43" s="244">
        <v>24</v>
      </c>
      <c r="V43" s="249" t="str">
        <f>IFERROR(VLOOKUP(U43,入力!$Y$33:$Y$56,1,FALSE),"")</f>
        <v/>
      </c>
      <c r="W43" s="250" t="str">
        <f>IFERROR(INDEX(入力!$Q$33:$Q$56,MATCH(②全日本!U43,入力!$Y$33:$Y$56,0),1),"")</f>
        <v/>
      </c>
      <c r="X43" s="251" t="str">
        <f>IF(V43="","",MAX(X$19:X42)+1)</f>
        <v/>
      </c>
    </row>
    <row r="44" spans="1:24">
      <c r="U44" s="244">
        <v>25</v>
      </c>
      <c r="V44" s="249" t="str">
        <f>IFERROR(VLOOKUP(U44,入力!$Y$33:$Y$56,1,FALSE),"")</f>
        <v/>
      </c>
      <c r="W44" s="250" t="str">
        <f>IFERROR(INDEX(入力!$Q$33:$Q$56,MATCH(②全日本!U44,入力!$Y$33:$Y$56,0),1),"")</f>
        <v/>
      </c>
      <c r="X44" s="251" t="str">
        <f>IF(V44="","",MAX(X$19:X43)+1)</f>
        <v/>
      </c>
    </row>
    <row r="45" spans="1:24">
      <c r="U45" s="244">
        <v>26</v>
      </c>
      <c r="V45" s="249" t="str">
        <f>IFERROR(VLOOKUP(U45,入力!$Y$33:$Y$56,1,FALSE),"")</f>
        <v/>
      </c>
      <c r="W45" s="250" t="str">
        <f>IFERROR(INDEX(入力!$Q$33:$Q$56,MATCH(②全日本!U45,入力!$Y$33:$Y$56,0),1),"")</f>
        <v/>
      </c>
      <c r="X45" s="251" t="str">
        <f>IF(V45="","",MAX(X$19:X44)+1)</f>
        <v/>
      </c>
    </row>
    <row r="46" spans="1:24">
      <c r="U46" s="244">
        <v>27</v>
      </c>
      <c r="V46" s="249" t="str">
        <f>IFERROR(VLOOKUP(U46,入力!$Y$33:$Y$56,1,FALSE),"")</f>
        <v/>
      </c>
      <c r="W46" s="250" t="str">
        <f>IFERROR(INDEX(入力!$Q$33:$Q$56,MATCH(②全日本!U46,入力!$Y$33:$Y$56,0),1),"")</f>
        <v/>
      </c>
      <c r="X46" s="251" t="str">
        <f>IF(V46="","",MAX(X$19:X45)+1)</f>
        <v/>
      </c>
    </row>
    <row r="47" spans="1:24">
      <c r="U47" s="244">
        <v>28</v>
      </c>
      <c r="V47" s="249" t="str">
        <f>IFERROR(VLOOKUP(U47,入力!$Y$33:$Y$56,1,FALSE),"")</f>
        <v/>
      </c>
      <c r="W47" s="250" t="str">
        <f>IFERROR(INDEX(入力!$Q$33:$Q$56,MATCH(②全日本!U47,入力!$Y$33:$Y$56,0),1),"")</f>
        <v/>
      </c>
      <c r="X47" s="251" t="str">
        <f>IF(V47="","",MAX(X$19:X46)+1)</f>
        <v/>
      </c>
    </row>
    <row r="48" spans="1:24">
      <c r="U48" s="244">
        <v>29</v>
      </c>
      <c r="V48" s="249" t="str">
        <f>IFERROR(VLOOKUP(U48,入力!$Y$33:$Y$56,1,FALSE),"")</f>
        <v/>
      </c>
      <c r="W48" s="250" t="str">
        <f>IFERROR(INDEX(入力!$Q$33:$Q$56,MATCH(②全日本!U48,入力!$Y$33:$Y$56,0),1),"")</f>
        <v/>
      </c>
      <c r="X48" s="251" t="str">
        <f>IF(V48="","",MAX(X$19:X47)+1)</f>
        <v/>
      </c>
    </row>
    <row r="49" spans="21:24">
      <c r="U49" s="254">
        <v>30</v>
      </c>
      <c r="V49" s="255" t="str">
        <f>IFERROR(VLOOKUP(U49,入力!$Y$33:$Y$56,1,FALSE),"")</f>
        <v/>
      </c>
      <c r="W49" s="256" t="str">
        <f>IFERROR(INDEX(入力!$Q$33:$Q$56,MATCH(②全日本!U49,入力!$Y$33:$Y$56,0),1),"")</f>
        <v/>
      </c>
      <c r="X49" s="257" t="str">
        <f>IF(V49="","",MAX(X$19:X48)+1)</f>
        <v/>
      </c>
    </row>
    <row r="50" spans="21:24">
      <c r="U50" s="43"/>
    </row>
    <row r="51" spans="21:24">
      <c r="U51" s="43"/>
    </row>
    <row r="52" spans="21:24">
      <c r="U52" s="43"/>
    </row>
    <row r="53" spans="21:24">
      <c r="U53" s="43"/>
    </row>
    <row r="54" spans="21:24">
      <c r="U54" s="43"/>
    </row>
    <row r="55" spans="21:24">
      <c r="U55" s="43"/>
    </row>
    <row r="56" spans="21:24">
      <c r="U56" s="43"/>
    </row>
    <row r="57" spans="21:24">
      <c r="U57" s="43"/>
    </row>
    <row r="58" spans="21:24">
      <c r="U58" s="43"/>
    </row>
    <row r="59" spans="21:24">
      <c r="U59" s="43"/>
    </row>
    <row r="60" spans="21:24">
      <c r="U60" s="43"/>
    </row>
    <row r="61" spans="21:24">
      <c r="U61" s="43"/>
    </row>
    <row r="62" spans="21:24">
      <c r="U62" s="43"/>
    </row>
    <row r="63" spans="21:24">
      <c r="U63" s="43"/>
    </row>
    <row r="64" spans="21:24">
      <c r="U64" s="43"/>
    </row>
    <row r="65" spans="21:21">
      <c r="U65" s="43"/>
    </row>
    <row r="66" spans="21:21">
      <c r="U66" s="43"/>
    </row>
    <row r="67" spans="21:21">
      <c r="U67" s="43"/>
    </row>
    <row r="68" spans="21:21">
      <c r="U68" s="43"/>
    </row>
    <row r="69" spans="21:21">
      <c r="U69" s="43"/>
    </row>
    <row r="70" spans="21:21">
      <c r="U70" s="43"/>
    </row>
    <row r="71" spans="21:21">
      <c r="U71" s="43"/>
    </row>
    <row r="72" spans="21:21">
      <c r="U72" s="43"/>
    </row>
    <row r="73" spans="21:21">
      <c r="U73" s="43"/>
    </row>
    <row r="74" spans="21:21">
      <c r="U74" s="43"/>
    </row>
    <row r="75" spans="21:21">
      <c r="U75" s="43"/>
    </row>
    <row r="76" spans="21:21">
      <c r="U76" s="43"/>
    </row>
    <row r="77" spans="21:21">
      <c r="U77" s="43"/>
    </row>
    <row r="78" spans="21:21">
      <c r="U78" s="43"/>
    </row>
    <row r="79" spans="21:21">
      <c r="U79" s="43"/>
    </row>
    <row r="80" spans="21:21">
      <c r="U80" s="43"/>
    </row>
    <row r="81" spans="21:21">
      <c r="U81" s="43"/>
    </row>
    <row r="82" spans="21:21">
      <c r="U82" s="43"/>
    </row>
    <row r="83" spans="21:21">
      <c r="U83" s="43"/>
    </row>
    <row r="84" spans="21:21">
      <c r="U84" s="43"/>
    </row>
    <row r="85" spans="21:21">
      <c r="U85" s="43"/>
    </row>
    <row r="86" spans="21:21">
      <c r="U86" s="43"/>
    </row>
    <row r="87" spans="21:21">
      <c r="U87" s="43"/>
    </row>
    <row r="88" spans="21:21">
      <c r="U88" s="43"/>
    </row>
    <row r="89" spans="21:21">
      <c r="U89" s="43"/>
    </row>
    <row r="90" spans="21:21">
      <c r="U90" s="43"/>
    </row>
    <row r="91" spans="21:21">
      <c r="U91" s="43"/>
    </row>
    <row r="92" spans="21:21">
      <c r="U92" s="43"/>
    </row>
    <row r="93" spans="21:21">
      <c r="U93" s="43"/>
    </row>
    <row r="94" spans="21:21">
      <c r="U94" s="43"/>
    </row>
    <row r="95" spans="21:21">
      <c r="U95" s="43"/>
    </row>
    <row r="96" spans="21:21">
      <c r="U96" s="43"/>
    </row>
    <row r="97" spans="21:21">
      <c r="U97" s="43"/>
    </row>
    <row r="98" spans="21:21">
      <c r="U98" s="43"/>
    </row>
    <row r="99" spans="21:21">
      <c r="U99" s="43"/>
    </row>
    <row r="100" spans="21:21">
      <c r="U100" s="43"/>
    </row>
    <row r="101" spans="21:21">
      <c r="U101" s="43"/>
    </row>
    <row r="102" spans="21:21">
      <c r="U102" s="43"/>
    </row>
    <row r="103" spans="21:21">
      <c r="U103" s="43"/>
    </row>
    <row r="104" spans="21:21">
      <c r="U104" s="43"/>
    </row>
    <row r="105" spans="21:21">
      <c r="U105" s="43"/>
    </row>
    <row r="106" spans="21:21">
      <c r="U106" s="43"/>
    </row>
    <row r="107" spans="21:21">
      <c r="U107" s="43"/>
    </row>
    <row r="108" spans="21:21">
      <c r="U108" s="43"/>
    </row>
    <row r="109" spans="21:21">
      <c r="U109" s="43"/>
    </row>
    <row r="110" spans="21:21">
      <c r="U110" s="43"/>
    </row>
    <row r="111" spans="21:21">
      <c r="U111" s="43"/>
    </row>
    <row r="112" spans="21:21">
      <c r="U112" s="43"/>
    </row>
    <row r="113" spans="21:21">
      <c r="U113" s="43"/>
    </row>
    <row r="114" spans="21:21">
      <c r="U114" s="43"/>
    </row>
    <row r="115" spans="21:21">
      <c r="U115" s="43"/>
    </row>
    <row r="116" spans="21:21">
      <c r="U116" s="43"/>
    </row>
    <row r="117" spans="21:21">
      <c r="U117" s="43"/>
    </row>
    <row r="118" spans="21:21">
      <c r="U118" s="43"/>
    </row>
    <row r="119" spans="21:21">
      <c r="U119" s="43"/>
    </row>
    <row r="120" spans="21:21">
      <c r="U120" s="43"/>
    </row>
    <row r="121" spans="21:21">
      <c r="U121" s="43"/>
    </row>
    <row r="122" spans="21:21">
      <c r="U122" s="43"/>
    </row>
    <row r="123" spans="21:21">
      <c r="U123" s="43"/>
    </row>
    <row r="124" spans="21:21">
      <c r="U124" s="43"/>
    </row>
    <row r="125" spans="21:21">
      <c r="U125" s="43"/>
    </row>
    <row r="126" spans="21:21">
      <c r="U126" s="43"/>
    </row>
    <row r="127" spans="21:21">
      <c r="U127" s="43"/>
    </row>
    <row r="128" spans="21:21">
      <c r="U128" s="43"/>
    </row>
    <row r="129" spans="21:21">
      <c r="U129" s="43"/>
    </row>
    <row r="130" spans="21:21">
      <c r="U130" s="43"/>
    </row>
    <row r="131" spans="21:21">
      <c r="U131" s="43"/>
    </row>
    <row r="132" spans="21:21">
      <c r="U132" s="43"/>
    </row>
    <row r="133" spans="21:21">
      <c r="U133" s="43"/>
    </row>
    <row r="134" spans="21:21">
      <c r="U134" s="43"/>
    </row>
    <row r="135" spans="21:21">
      <c r="U135" s="43"/>
    </row>
    <row r="136" spans="21:21">
      <c r="U136" s="43"/>
    </row>
    <row r="137" spans="21:21">
      <c r="U137" s="43"/>
    </row>
    <row r="138" spans="21:21">
      <c r="U138" s="43"/>
    </row>
    <row r="139" spans="21:21">
      <c r="U139" s="43"/>
    </row>
    <row r="140" spans="21:21">
      <c r="U140" s="43"/>
    </row>
    <row r="141" spans="21:21">
      <c r="U141" s="43"/>
    </row>
    <row r="142" spans="21:21">
      <c r="U142" s="43"/>
    </row>
    <row r="143" spans="21:21">
      <c r="U143" s="43"/>
    </row>
    <row r="144" spans="21:21">
      <c r="U144" s="43"/>
    </row>
    <row r="145" spans="21:21">
      <c r="U145" s="43"/>
    </row>
    <row r="146" spans="21:21">
      <c r="U146" s="43"/>
    </row>
    <row r="147" spans="21:21">
      <c r="U147" s="43"/>
    </row>
    <row r="148" spans="21:21">
      <c r="U148" s="43"/>
    </row>
    <row r="149" spans="21:21">
      <c r="U149" s="43"/>
    </row>
    <row r="150" spans="21:21">
      <c r="U150" s="43"/>
    </row>
    <row r="151" spans="21:21">
      <c r="U151" s="43"/>
    </row>
    <row r="152" spans="21:21">
      <c r="U152" s="43"/>
    </row>
    <row r="153" spans="21:21">
      <c r="U153" s="43"/>
    </row>
    <row r="154" spans="21:21">
      <c r="U154" s="43"/>
    </row>
    <row r="155" spans="21:21">
      <c r="U155" s="43"/>
    </row>
    <row r="156" spans="21:21">
      <c r="U156" s="43"/>
    </row>
    <row r="157" spans="21:21">
      <c r="U157" s="43"/>
    </row>
    <row r="158" spans="21:21">
      <c r="U158" s="43"/>
    </row>
    <row r="159" spans="21:21">
      <c r="U159" s="43"/>
    </row>
    <row r="160" spans="21:21">
      <c r="U160" s="43"/>
    </row>
    <row r="161" spans="21:21">
      <c r="U161" s="43"/>
    </row>
    <row r="162" spans="21:21">
      <c r="U162" s="43"/>
    </row>
    <row r="163" spans="21:21">
      <c r="U163" s="43"/>
    </row>
    <row r="164" spans="21:21">
      <c r="U164" s="43"/>
    </row>
    <row r="165" spans="21:21">
      <c r="U165" s="43"/>
    </row>
    <row r="166" spans="21:21">
      <c r="U166" s="43"/>
    </row>
    <row r="167" spans="21:21">
      <c r="U167" s="43"/>
    </row>
    <row r="168" spans="21:21">
      <c r="U168" s="43"/>
    </row>
    <row r="169" spans="21:21">
      <c r="U169" s="43"/>
    </row>
    <row r="170" spans="21:21">
      <c r="U170" s="43"/>
    </row>
    <row r="171" spans="21:21">
      <c r="U171" s="43"/>
    </row>
    <row r="172" spans="21:21">
      <c r="U172" s="43"/>
    </row>
    <row r="173" spans="21:21">
      <c r="U173" s="43"/>
    </row>
    <row r="174" spans="21:21">
      <c r="U174" s="43"/>
    </row>
    <row r="175" spans="21:21">
      <c r="U175" s="43"/>
    </row>
    <row r="176" spans="21:21">
      <c r="U176" s="43"/>
    </row>
    <row r="177" spans="21:21">
      <c r="U177" s="43"/>
    </row>
    <row r="178" spans="21:21">
      <c r="U178" s="43"/>
    </row>
    <row r="179" spans="21:21">
      <c r="U179" s="43"/>
    </row>
    <row r="180" spans="21:21">
      <c r="U180" s="43"/>
    </row>
    <row r="181" spans="21:21">
      <c r="U181" s="43"/>
    </row>
    <row r="182" spans="21:21">
      <c r="U182" s="43"/>
    </row>
    <row r="183" spans="21:21">
      <c r="U183" s="43"/>
    </row>
    <row r="184" spans="21:21">
      <c r="U184" s="43"/>
    </row>
    <row r="185" spans="21:21">
      <c r="U185" s="43"/>
    </row>
    <row r="186" spans="21:21">
      <c r="U186" s="43"/>
    </row>
    <row r="187" spans="21:21">
      <c r="U187" s="43"/>
    </row>
    <row r="188" spans="21:21">
      <c r="U188" s="43"/>
    </row>
    <row r="189" spans="21:21">
      <c r="U189" s="43"/>
    </row>
    <row r="190" spans="21:21">
      <c r="U190" s="43"/>
    </row>
    <row r="191" spans="21:21">
      <c r="U191" s="43"/>
    </row>
    <row r="192" spans="21:21">
      <c r="U192" s="43"/>
    </row>
    <row r="193" spans="21:21">
      <c r="U193" s="43"/>
    </row>
    <row r="194" spans="21:21">
      <c r="U194" s="43"/>
    </row>
    <row r="195" spans="21:21">
      <c r="U195" s="43"/>
    </row>
    <row r="196" spans="21:21">
      <c r="U196" s="43"/>
    </row>
    <row r="197" spans="21:21">
      <c r="U197" s="43"/>
    </row>
    <row r="198" spans="21:21">
      <c r="U198" s="43"/>
    </row>
    <row r="199" spans="21:21">
      <c r="U199" s="43"/>
    </row>
    <row r="200" spans="21:21">
      <c r="U200" s="43"/>
    </row>
    <row r="201" spans="21:21">
      <c r="U201" s="43"/>
    </row>
    <row r="202" spans="21:21">
      <c r="U202" s="43"/>
    </row>
    <row r="203" spans="21:21">
      <c r="U203" s="43"/>
    </row>
    <row r="204" spans="21:21">
      <c r="U204" s="43"/>
    </row>
    <row r="205" spans="21:21">
      <c r="U205" s="43"/>
    </row>
    <row r="206" spans="21:21">
      <c r="U206" s="43"/>
    </row>
    <row r="207" spans="21:21">
      <c r="U207" s="43"/>
    </row>
    <row r="208" spans="21:21">
      <c r="U208" s="43"/>
    </row>
    <row r="209" spans="21:21">
      <c r="U209" s="43"/>
    </row>
    <row r="210" spans="21:21">
      <c r="U210" s="43"/>
    </row>
    <row r="211" spans="21:21">
      <c r="U211" s="43"/>
    </row>
    <row r="212" spans="21:21">
      <c r="U212" s="43"/>
    </row>
    <row r="213" spans="21:21">
      <c r="U213" s="43"/>
    </row>
    <row r="214" spans="21:21">
      <c r="U214" s="43"/>
    </row>
    <row r="215" spans="21:21">
      <c r="U215" s="43"/>
    </row>
    <row r="216" spans="21:21">
      <c r="U216" s="43"/>
    </row>
    <row r="217" spans="21:21">
      <c r="U217" s="43"/>
    </row>
    <row r="218" spans="21:21">
      <c r="U218" s="43"/>
    </row>
    <row r="219" spans="21:21">
      <c r="U219" s="43"/>
    </row>
    <row r="220" spans="21:21">
      <c r="U220" s="43"/>
    </row>
    <row r="221" spans="21:21">
      <c r="U221" s="43"/>
    </row>
    <row r="222" spans="21:21">
      <c r="U222" s="43"/>
    </row>
    <row r="223" spans="21:21">
      <c r="U223" s="43"/>
    </row>
    <row r="224" spans="21:21">
      <c r="U224" s="43"/>
    </row>
    <row r="225" spans="21:21">
      <c r="U225" s="43"/>
    </row>
    <row r="226" spans="21:21">
      <c r="U226" s="43"/>
    </row>
    <row r="227" spans="21:21">
      <c r="U227" s="43"/>
    </row>
    <row r="228" spans="21:21">
      <c r="U228" s="43"/>
    </row>
    <row r="229" spans="21:21">
      <c r="U229" s="43"/>
    </row>
    <row r="230" spans="21:21">
      <c r="U230" s="43"/>
    </row>
    <row r="231" spans="21:21">
      <c r="U231" s="43"/>
    </row>
    <row r="232" spans="21:21">
      <c r="U232" s="43"/>
    </row>
    <row r="233" spans="21:21">
      <c r="U233" s="43"/>
    </row>
    <row r="234" spans="21:21">
      <c r="U234" s="43"/>
    </row>
    <row r="235" spans="21:21">
      <c r="U235" s="43"/>
    </row>
    <row r="236" spans="21:21">
      <c r="U236" s="43"/>
    </row>
    <row r="237" spans="21:21">
      <c r="U237" s="43"/>
    </row>
    <row r="238" spans="21:21">
      <c r="U238" s="43"/>
    </row>
    <row r="239" spans="21:21">
      <c r="U239" s="43"/>
    </row>
    <row r="240" spans="21:21">
      <c r="U240" s="43"/>
    </row>
    <row r="241" spans="21:21">
      <c r="U241" s="43"/>
    </row>
    <row r="242" spans="21:21">
      <c r="U242" s="43"/>
    </row>
    <row r="243" spans="21:21">
      <c r="U243" s="43"/>
    </row>
    <row r="244" spans="21:21">
      <c r="U244" s="43"/>
    </row>
    <row r="245" spans="21:21">
      <c r="U245" s="43"/>
    </row>
    <row r="246" spans="21:21">
      <c r="U246" s="43"/>
    </row>
    <row r="247" spans="21:21">
      <c r="U247" s="43"/>
    </row>
    <row r="248" spans="21:21">
      <c r="U248" s="43"/>
    </row>
    <row r="249" spans="21:21">
      <c r="U249" s="43"/>
    </row>
    <row r="250" spans="21:21">
      <c r="U250" s="43"/>
    </row>
    <row r="251" spans="21:21">
      <c r="U251" s="43"/>
    </row>
    <row r="252" spans="21:21">
      <c r="U252" s="43"/>
    </row>
    <row r="253" spans="21:21">
      <c r="U253" s="43"/>
    </row>
    <row r="254" spans="21:21">
      <c r="U254" s="43"/>
    </row>
    <row r="255" spans="21:21">
      <c r="U255" s="43"/>
    </row>
    <row r="256" spans="21:21">
      <c r="U256" s="43"/>
    </row>
    <row r="257" spans="21:21">
      <c r="U257" s="43"/>
    </row>
    <row r="258" spans="21:21">
      <c r="U258" s="43"/>
    </row>
    <row r="259" spans="21:21">
      <c r="U259" s="43"/>
    </row>
    <row r="260" spans="21:21">
      <c r="U260" s="43"/>
    </row>
    <row r="261" spans="21:21">
      <c r="U261" s="43"/>
    </row>
    <row r="262" spans="21:21">
      <c r="U262" s="43"/>
    </row>
    <row r="263" spans="21:21">
      <c r="U263" s="43"/>
    </row>
    <row r="264" spans="21:21">
      <c r="U264" s="43"/>
    </row>
    <row r="265" spans="21:21">
      <c r="U265" s="43"/>
    </row>
    <row r="266" spans="21:21">
      <c r="U266" s="43"/>
    </row>
    <row r="267" spans="21:21">
      <c r="U267" s="43"/>
    </row>
    <row r="268" spans="21:21">
      <c r="U268" s="43"/>
    </row>
    <row r="269" spans="21:21">
      <c r="U269" s="43"/>
    </row>
    <row r="270" spans="21:21">
      <c r="U270" s="43"/>
    </row>
    <row r="271" spans="21:21">
      <c r="U271" s="43"/>
    </row>
    <row r="272" spans="21:21">
      <c r="U272" s="43"/>
    </row>
    <row r="273" spans="21:21">
      <c r="U273" s="43"/>
    </row>
    <row r="274" spans="21:21">
      <c r="U274" s="43"/>
    </row>
    <row r="275" spans="21:21">
      <c r="U275" s="43"/>
    </row>
    <row r="276" spans="21:21">
      <c r="U276" s="43"/>
    </row>
    <row r="277" spans="21:21">
      <c r="U277" s="43"/>
    </row>
    <row r="278" spans="21:21">
      <c r="U278" s="43"/>
    </row>
    <row r="279" spans="21:21">
      <c r="U279" s="43"/>
    </row>
    <row r="280" spans="21:21">
      <c r="U280" s="43"/>
    </row>
    <row r="281" spans="21:21">
      <c r="U281" s="43"/>
    </row>
    <row r="282" spans="21:21">
      <c r="U282" s="43"/>
    </row>
    <row r="283" spans="21:21">
      <c r="U283" s="43"/>
    </row>
    <row r="284" spans="21:21">
      <c r="U284" s="43"/>
    </row>
    <row r="285" spans="21:21">
      <c r="U285" s="43"/>
    </row>
    <row r="286" spans="21:21">
      <c r="U286" s="43"/>
    </row>
    <row r="287" spans="21:21">
      <c r="U287" s="43"/>
    </row>
    <row r="288" spans="21:21">
      <c r="U288" s="43"/>
    </row>
    <row r="289" spans="21:21">
      <c r="U289" s="43"/>
    </row>
    <row r="290" spans="21:21">
      <c r="U290" s="43"/>
    </row>
    <row r="291" spans="21:21">
      <c r="U291" s="43"/>
    </row>
    <row r="292" spans="21:21">
      <c r="U292" s="43"/>
    </row>
    <row r="293" spans="21:21">
      <c r="U293" s="43"/>
    </row>
    <row r="294" spans="21:21">
      <c r="U294" s="43"/>
    </row>
    <row r="295" spans="21:21">
      <c r="U295" s="43"/>
    </row>
    <row r="296" spans="21:21">
      <c r="U296" s="43"/>
    </row>
    <row r="297" spans="21:21">
      <c r="U297" s="43"/>
    </row>
    <row r="298" spans="21:21">
      <c r="U298" s="43"/>
    </row>
    <row r="299" spans="21:21">
      <c r="U299" s="43"/>
    </row>
    <row r="300" spans="21:21">
      <c r="U300" s="43"/>
    </row>
    <row r="301" spans="21:21">
      <c r="U301" s="43"/>
    </row>
    <row r="302" spans="21:21">
      <c r="U302" s="43"/>
    </row>
    <row r="303" spans="21:21">
      <c r="U303" s="43"/>
    </row>
    <row r="304" spans="21:21">
      <c r="U304" s="43"/>
    </row>
    <row r="305" spans="21:21">
      <c r="U305" s="43"/>
    </row>
    <row r="306" spans="21:21">
      <c r="U306" s="43"/>
    </row>
    <row r="307" spans="21:21">
      <c r="U307" s="43"/>
    </row>
    <row r="308" spans="21:21">
      <c r="U308" s="43"/>
    </row>
    <row r="309" spans="21:21">
      <c r="U309" s="43"/>
    </row>
    <row r="310" spans="21:21">
      <c r="U310" s="43"/>
    </row>
    <row r="311" spans="21:21">
      <c r="U311" s="43"/>
    </row>
    <row r="312" spans="21:21">
      <c r="U312" s="43"/>
    </row>
    <row r="313" spans="21:21">
      <c r="U313" s="43"/>
    </row>
    <row r="314" spans="21:21">
      <c r="U314" s="43"/>
    </row>
    <row r="315" spans="21:21">
      <c r="U315" s="43"/>
    </row>
    <row r="316" spans="21:21">
      <c r="U316" s="43"/>
    </row>
    <row r="317" spans="21:21">
      <c r="U317" s="43"/>
    </row>
    <row r="318" spans="21:21">
      <c r="U318" s="43"/>
    </row>
    <row r="319" spans="21:21">
      <c r="U319" s="43"/>
    </row>
    <row r="320" spans="21:21">
      <c r="U320" s="43"/>
    </row>
    <row r="321" spans="21:21">
      <c r="U321" s="43"/>
    </row>
    <row r="322" spans="21:21">
      <c r="U322" s="43"/>
    </row>
    <row r="323" spans="21:21">
      <c r="U323" s="43"/>
    </row>
    <row r="324" spans="21:21">
      <c r="U324" s="43"/>
    </row>
    <row r="325" spans="21:21">
      <c r="U325" s="43"/>
    </row>
    <row r="326" spans="21:21">
      <c r="U326" s="43"/>
    </row>
    <row r="327" spans="21:21">
      <c r="U327" s="43"/>
    </row>
    <row r="328" spans="21:21">
      <c r="U328" s="43"/>
    </row>
    <row r="329" spans="21:21">
      <c r="U329" s="43"/>
    </row>
    <row r="330" spans="21:21">
      <c r="U330" s="43"/>
    </row>
    <row r="331" spans="21:21">
      <c r="U331" s="43"/>
    </row>
  </sheetData>
  <sheetProtection algorithmName="SHA-512" hashValue="TXceMVPTAVGl3Ac6XVvtlmA8IWORg6tjYFGr/SeROHWtdYtYZQo+R8TfQ7gHM1BoXZaQMTzfDfoprHdUcY7/HA==" saltValue="6sTBe3f/tP5u+dwBIirEDA==" spinCount="100000" sheet="1" objects="1" scenarios="1"/>
  <mergeCells count="103">
    <mergeCell ref="A34:Q34"/>
    <mergeCell ref="A35:Q35"/>
    <mergeCell ref="L10:N11"/>
    <mergeCell ref="O10:Q11"/>
    <mergeCell ref="L8:N9"/>
    <mergeCell ref="O8:Q9"/>
    <mergeCell ref="E10:K11"/>
    <mergeCell ref="B31:D31"/>
    <mergeCell ref="G31:J31"/>
    <mergeCell ref="L31:N31"/>
    <mergeCell ref="B32:D32"/>
    <mergeCell ref="G32:J32"/>
    <mergeCell ref="L32:N32"/>
    <mergeCell ref="B33:D33"/>
    <mergeCell ref="G33:J33"/>
    <mergeCell ref="L33:N33"/>
    <mergeCell ref="B28:D28"/>
    <mergeCell ref="G28:J28"/>
    <mergeCell ref="L28:N28"/>
    <mergeCell ref="B29:D29"/>
    <mergeCell ref="G29:J29"/>
    <mergeCell ref="L29:N29"/>
    <mergeCell ref="B30:D30"/>
    <mergeCell ref="G30:J30"/>
    <mergeCell ref="L30:N30"/>
    <mergeCell ref="B25:D25"/>
    <mergeCell ref="G25:J25"/>
    <mergeCell ref="L25:N25"/>
    <mergeCell ref="B26:D26"/>
    <mergeCell ref="G26:J26"/>
    <mergeCell ref="L26:N26"/>
    <mergeCell ref="B27:D27"/>
    <mergeCell ref="G27:J27"/>
    <mergeCell ref="L27:N27"/>
    <mergeCell ref="B22:D22"/>
    <mergeCell ref="G22:J22"/>
    <mergeCell ref="L22:N22"/>
    <mergeCell ref="B23:D23"/>
    <mergeCell ref="G23:J23"/>
    <mergeCell ref="L23:N23"/>
    <mergeCell ref="B24:D24"/>
    <mergeCell ref="G24:J24"/>
    <mergeCell ref="L24:N24"/>
    <mergeCell ref="U17:X17"/>
    <mergeCell ref="A18:Q18"/>
    <mergeCell ref="B19:D19"/>
    <mergeCell ref="G19:J19"/>
    <mergeCell ref="L19:N19"/>
    <mergeCell ref="B20:D20"/>
    <mergeCell ref="G20:J20"/>
    <mergeCell ref="L20:N20"/>
    <mergeCell ref="B21:D21"/>
    <mergeCell ref="G21:J21"/>
    <mergeCell ref="L21:N21"/>
    <mergeCell ref="A16:C16"/>
    <mergeCell ref="D16:F16"/>
    <mergeCell ref="G16:I16"/>
    <mergeCell ref="J16:K16"/>
    <mergeCell ref="L16:M16"/>
    <mergeCell ref="N16:O16"/>
    <mergeCell ref="P16:Q16"/>
    <mergeCell ref="A17:C17"/>
    <mergeCell ref="D17:F17"/>
    <mergeCell ref="G17:I17"/>
    <mergeCell ref="J17:K17"/>
    <mergeCell ref="L17:M17"/>
    <mergeCell ref="N17:O17"/>
    <mergeCell ref="P17:Q17"/>
    <mergeCell ref="A14:C14"/>
    <mergeCell ref="D14:F14"/>
    <mergeCell ref="G14:I14"/>
    <mergeCell ref="J14:K14"/>
    <mergeCell ref="L14:M14"/>
    <mergeCell ref="N14:O14"/>
    <mergeCell ref="P14:Q14"/>
    <mergeCell ref="A15:C15"/>
    <mergeCell ref="D15:F15"/>
    <mergeCell ref="G15:I15"/>
    <mergeCell ref="J15:K15"/>
    <mergeCell ref="L15:M15"/>
    <mergeCell ref="N15:O15"/>
    <mergeCell ref="P15:Q15"/>
    <mergeCell ref="A10:D10"/>
    <mergeCell ref="A11:D11"/>
    <mergeCell ref="U11:X11"/>
    <mergeCell ref="A12:O12"/>
    <mergeCell ref="A13:C13"/>
    <mergeCell ref="D13:F13"/>
    <mergeCell ref="G13:I13"/>
    <mergeCell ref="J13:M13"/>
    <mergeCell ref="N13:Q13"/>
    <mergeCell ref="A1:Q1"/>
    <mergeCell ref="A2:Q2"/>
    <mergeCell ref="B4:D4"/>
    <mergeCell ref="E4:N4"/>
    <mergeCell ref="D6:Q6"/>
    <mergeCell ref="A8:B8"/>
    <mergeCell ref="C8:D8"/>
    <mergeCell ref="E8:K8"/>
    <mergeCell ref="A9:B9"/>
    <mergeCell ref="C9:D9"/>
    <mergeCell ref="E9:F9"/>
    <mergeCell ref="G9:K9"/>
  </mergeCells>
  <phoneticPr fontId="66"/>
  <conditionalFormatting sqref="A1:T3 Y1:XFD1048576 A4 E4:T4 A5:T33 A34:A35 R34:T35 A36:T1048576">
    <cfRule type="containsErrors" dxfId="12" priority="2">
      <formula>ISERROR(A1)</formula>
    </cfRule>
  </conditionalFormatting>
  <conditionalFormatting sqref="U1:X10 U11 U12:X16 U17 U18:X1048576">
    <cfRule type="containsErrors" dxfId="11" priority="1">
      <formula>ISERROR(U1)</formula>
    </cfRule>
  </conditionalFormatting>
  <printOptions horizontalCentered="1"/>
  <pageMargins left="0.511811023622047" right="0.31496062992126" top="0.74803149606299202" bottom="0.35433070866141703" header="0.31496062992126" footer="0.31496062992126"/>
  <pageSetup paperSize="9" scale="94" orientation="portrait" verticalDpi="36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328"/>
  <sheetViews>
    <sheetView showZeros="0" topLeftCell="A9" zoomScale="90" zoomScaleNormal="90" workbookViewId="0">
      <selection activeCell="AC13" sqref="AC13"/>
    </sheetView>
  </sheetViews>
  <sheetFormatPr defaultColWidth="9" defaultRowHeight="14"/>
  <cols>
    <col min="1" max="1" width="5.81640625" style="27" customWidth="1"/>
    <col min="2" max="17" width="5.81640625" style="218" customWidth="1"/>
    <col min="18" max="18" width="0.90625" style="218" customWidth="1"/>
    <col min="19" max="16384" width="9" style="218"/>
  </cols>
  <sheetData>
    <row r="1" spans="1:24" ht="30" customHeight="1">
      <c r="A1" s="219"/>
      <c r="B1" s="219"/>
      <c r="C1" s="732">
        <f>+入力!I5</f>
        <v>43</v>
      </c>
      <c r="D1" s="732"/>
      <c r="E1" s="732"/>
      <c r="F1" s="733" t="s">
        <v>143</v>
      </c>
      <c r="G1" s="733"/>
      <c r="H1" s="733"/>
      <c r="I1" s="733"/>
      <c r="J1" s="733"/>
      <c r="K1" s="733"/>
      <c r="L1" s="733"/>
      <c r="M1" s="733"/>
      <c r="N1" s="733"/>
      <c r="O1" s="733"/>
      <c r="P1" s="733"/>
      <c r="Q1" s="219"/>
    </row>
    <row r="2" spans="1:24" ht="20.149999999999999" customHeight="1">
      <c r="A2" s="220" t="str">
        <f>IF(入力!C10="","",+入力!C10)</f>
        <v/>
      </c>
      <c r="B2" s="220"/>
      <c r="C2" s="220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U2" s="239"/>
      <c r="V2" s="239"/>
      <c r="W2" s="239"/>
      <c r="X2" s="239"/>
    </row>
    <row r="3" spans="1:24" ht="30" customHeight="1">
      <c r="B3" s="219"/>
      <c r="C3" s="219"/>
      <c r="D3" s="219"/>
      <c r="E3" s="644">
        <f>入力!B11</f>
        <v>0</v>
      </c>
      <c r="F3" s="644"/>
      <c r="G3" s="644"/>
      <c r="H3" s="219" t="s">
        <v>214</v>
      </c>
      <c r="I3" s="219"/>
      <c r="J3" s="219"/>
      <c r="K3" s="219"/>
      <c r="L3" s="219"/>
      <c r="M3" s="219"/>
      <c r="N3" s="219"/>
      <c r="Q3" s="43" t="str">
        <f>+入力!B1</f>
        <v>ver１２</v>
      </c>
      <c r="U3" s="239"/>
      <c r="V3" s="239"/>
      <c r="W3" s="239"/>
      <c r="X3" s="239"/>
    </row>
    <row r="4" spans="1:24" ht="20.149999999999999" customHeight="1">
      <c r="A4" s="220" t="str">
        <f>IF(入力!C12="","",+入力!C12)</f>
        <v/>
      </c>
      <c r="B4" s="220"/>
      <c r="C4" s="220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U4" s="239"/>
      <c r="V4" s="239"/>
      <c r="W4" s="239"/>
      <c r="X4" s="239"/>
    </row>
    <row r="5" spans="1:24" ht="27" customHeight="1">
      <c r="A5" s="734" t="s">
        <v>50</v>
      </c>
      <c r="B5" s="735"/>
      <c r="C5" s="669" t="s">
        <v>55</v>
      </c>
      <c r="D5" s="669"/>
      <c r="E5" s="735" t="s">
        <v>188</v>
      </c>
      <c r="F5" s="735"/>
      <c r="G5" s="735"/>
      <c r="H5" s="735"/>
      <c r="I5" s="735"/>
      <c r="J5" s="735"/>
      <c r="K5" s="735"/>
      <c r="L5" s="738" t="s">
        <v>200</v>
      </c>
      <c r="M5" s="738"/>
      <c r="N5" s="738"/>
      <c r="O5" s="724" t="str">
        <f>IF(入力!H7="","",+入力!H7)</f>
        <v/>
      </c>
      <c r="P5" s="725" t="e">
        <f>IF(入力!#REF!="","",+入力!#REF!)</f>
        <v>#REF!</v>
      </c>
      <c r="Q5" s="726" t="e">
        <f>IF(入力!#REF!="","",+入力!#REF!)</f>
        <v>#REF!</v>
      </c>
      <c r="U5" s="239"/>
      <c r="V5" s="239"/>
      <c r="W5" s="239"/>
      <c r="X5" s="239"/>
    </row>
    <row r="6" spans="1:24" ht="27" customHeight="1">
      <c r="A6" s="661" t="str">
        <f>IF(入力!B11="","",+入力!B11)</f>
        <v/>
      </c>
      <c r="B6" s="662" t="str">
        <f>IF(入力!D14="","",+入力!D14)</f>
        <v/>
      </c>
      <c r="C6" s="662" t="str">
        <f>IF(入力!P11="","",+入力!P11)</f>
        <v/>
      </c>
      <c r="D6" s="662" t="str">
        <f>IF(入力!F14="","",+入力!F14)</f>
        <v/>
      </c>
      <c r="E6" s="736" t="s">
        <v>53</v>
      </c>
      <c r="F6" s="736"/>
      <c r="G6" s="737" t="str">
        <f>IF(入力!L11="","",+入力!L11)</f>
        <v/>
      </c>
      <c r="H6" s="737"/>
      <c r="I6" s="737"/>
      <c r="J6" s="737"/>
      <c r="K6" s="737"/>
      <c r="L6" s="739"/>
      <c r="M6" s="739"/>
      <c r="N6" s="739"/>
      <c r="O6" s="727" t="str">
        <f>IF(入力!O14="","",+入力!O14)</f>
        <v/>
      </c>
      <c r="P6" s="728" t="e">
        <f>IF(入力!#REF!="","",+入力!#REF!)</f>
        <v>#REF!</v>
      </c>
      <c r="Q6" s="729" t="e">
        <f>IF(入力!#REF!="","",+入力!#REF!)</f>
        <v>#REF!</v>
      </c>
      <c r="U6" s="239"/>
      <c r="V6" s="239"/>
      <c r="W6" s="239"/>
      <c r="X6" s="239"/>
    </row>
    <row r="7" spans="1:24" ht="27" customHeight="1">
      <c r="A7" s="661" t="s">
        <v>201</v>
      </c>
      <c r="B7" s="662"/>
      <c r="C7" s="662"/>
      <c r="D7" s="662"/>
      <c r="E7" s="730" t="str">
        <f>IF(入力!G11="","",+入力!G11)</f>
        <v/>
      </c>
      <c r="F7" s="730"/>
      <c r="G7" s="730"/>
      <c r="H7" s="730"/>
      <c r="I7" s="730"/>
      <c r="J7" s="730"/>
      <c r="K7" s="730"/>
      <c r="L7" s="710" t="s">
        <v>202</v>
      </c>
      <c r="M7" s="711"/>
      <c r="N7" s="712"/>
      <c r="O7" s="700" t="str">
        <f>IF(入力!H8="","",+入力!H8)</f>
        <v/>
      </c>
      <c r="P7" s="701" t="e">
        <f>IF(入力!#REF!="","",+入力!#REF!)</f>
        <v>#REF!</v>
      </c>
      <c r="Q7" s="716" t="e">
        <f>IF(入力!#REF!="","",+入力!#REF!)</f>
        <v>#REF!</v>
      </c>
    </row>
    <row r="8" spans="1:24" ht="27" customHeight="1">
      <c r="A8" s="663" t="str">
        <f>IF(入力!D11="","",+入力!D11)</f>
        <v/>
      </c>
      <c r="B8" s="664" t="e">
        <f>IF(入力!#REF!="","",+入力!#REF!)</f>
        <v>#REF!</v>
      </c>
      <c r="C8" s="664" t="str">
        <f>IF(入力!D13="","",+入力!D13)</f>
        <v>氏名</v>
      </c>
      <c r="D8" s="664" t="e">
        <f>IF(入力!#REF!="","",+入力!#REF!)</f>
        <v>#REF!</v>
      </c>
      <c r="E8" s="731"/>
      <c r="F8" s="731"/>
      <c r="G8" s="731"/>
      <c r="H8" s="731"/>
      <c r="I8" s="731"/>
      <c r="J8" s="731"/>
      <c r="K8" s="731"/>
      <c r="L8" s="713"/>
      <c r="M8" s="714"/>
      <c r="N8" s="715"/>
      <c r="O8" s="706" t="e">
        <f>IF(入力!#REF!="","",+入力!#REF!)</f>
        <v>#REF!</v>
      </c>
      <c r="P8" s="707" t="e">
        <f>IF(入力!#REF!="","",+入力!#REF!)</f>
        <v>#REF!</v>
      </c>
      <c r="Q8" s="717" t="e">
        <f>IF(入力!#REF!="","",+入力!#REF!)</f>
        <v>#REF!</v>
      </c>
    </row>
    <row r="9" spans="1:24" ht="27" customHeight="1">
      <c r="A9" s="642" t="s">
        <v>203</v>
      </c>
      <c r="B9" s="642"/>
      <c r="C9" s="642"/>
      <c r="D9" s="642"/>
      <c r="E9" s="642"/>
      <c r="F9" s="642"/>
      <c r="G9" s="642"/>
      <c r="H9" s="642"/>
      <c r="I9" s="642"/>
      <c r="J9" s="642"/>
      <c r="K9" s="642"/>
      <c r="L9" s="642"/>
      <c r="M9" s="642"/>
      <c r="N9" s="642"/>
      <c r="O9" s="642"/>
    </row>
    <row r="10" spans="1:24" s="43" customFormat="1" ht="27" customHeight="1">
      <c r="A10" s="668"/>
      <c r="B10" s="669"/>
      <c r="C10" s="669"/>
      <c r="D10" s="670" t="s">
        <v>204</v>
      </c>
      <c r="E10" s="671"/>
      <c r="F10" s="672"/>
      <c r="G10" s="670" t="s">
        <v>205</v>
      </c>
      <c r="H10" s="671"/>
      <c r="I10" s="672"/>
      <c r="J10" s="609" t="s">
        <v>64</v>
      </c>
      <c r="K10" s="623"/>
      <c r="L10" s="623"/>
      <c r="M10" s="610"/>
      <c r="N10" s="623" t="s">
        <v>65</v>
      </c>
      <c r="O10" s="623"/>
      <c r="P10" s="623"/>
      <c r="Q10" s="611"/>
      <c r="R10" s="218"/>
      <c r="S10" s="218"/>
      <c r="U10" s="218"/>
      <c r="V10" s="218"/>
      <c r="W10" s="218"/>
      <c r="X10" s="218"/>
    </row>
    <row r="11" spans="1:24" s="43" customFormat="1" ht="27" customHeight="1">
      <c r="A11" s="673" t="s">
        <v>71</v>
      </c>
      <c r="B11" s="674"/>
      <c r="C11" s="674"/>
      <c r="D11" s="612" t="str">
        <f>IFERROR(INDEX(入力!$B$19:$W$25,MATCH($A11,入力!$V$19:$V$25,0),3),"")</f>
        <v/>
      </c>
      <c r="E11" s="624" t="e">
        <f>IF(入力!#REF!="","",+入力!#REF!)</f>
        <v>#REF!</v>
      </c>
      <c r="F11" s="613" t="e">
        <f>IF(入力!#REF!="","",+入力!#REF!)</f>
        <v>#REF!</v>
      </c>
      <c r="G11" s="612" t="str">
        <f>IFERROR(INDEX(入力!$B$19:$W$25,MATCH($A11,入力!$V$19:$V$25,0),17),"")</f>
        <v/>
      </c>
      <c r="H11" s="624" t="e">
        <f>IF(入力!#REF!="","",+入力!#REF!)</f>
        <v>#REF!</v>
      </c>
      <c r="I11" s="613" t="e">
        <f>IF(入力!#REF!="","",+入力!#REF!)</f>
        <v>#REF!</v>
      </c>
      <c r="J11" s="675" t="str">
        <f>IFERROR(INDEX(入力!$B$19:$W$25,MATCH($A11,入力!$V$19:$V$25,0),6),"")</f>
        <v/>
      </c>
      <c r="K11" s="676">
        <f>IF($A11="","",INDEX(入力!$B$19:$Q$25,MATCH($A11,入力!$C$19:$C$25,0),3))</f>
        <v>0</v>
      </c>
      <c r="L11" s="675" t="str">
        <f>IFERROR(INDEX(入力!$B$19:$W$25,MATCH($A11,入力!$V$19:$V$25,0),8),"")</f>
        <v/>
      </c>
      <c r="M11" s="676">
        <f>IF($A11="","",INDEX(入力!$B$19:$Q$25,MATCH($A11,入力!$C$19:$C$25,0),3))</f>
        <v>0</v>
      </c>
      <c r="N11" s="675" t="str">
        <f>IFERROR(INDEX(入力!$B$19:$W$25,MATCH($A11,入力!$V$19:$V$25,0),10),"")</f>
        <v/>
      </c>
      <c r="O11" s="676">
        <f>IF($A11="","",INDEX(入力!$B$19:$Q$25,MATCH($A11,入力!$C$19:$C$25,0),3))</f>
        <v>0</v>
      </c>
      <c r="P11" s="675" t="str">
        <f>IFERROR(INDEX(入力!$B$19:$W$25,MATCH($A11,入力!$V$19:$V$25,0),12),"")</f>
        <v/>
      </c>
      <c r="Q11" s="677">
        <f>IF($A11="","",INDEX(入力!$B$19:$Q$25,MATCH($A11,入力!$C$19:$C$25,0),3))</f>
        <v>0</v>
      </c>
      <c r="R11" s="218"/>
      <c r="S11" s="218"/>
      <c r="U11" s="218"/>
      <c r="V11" s="218"/>
      <c r="W11" s="218"/>
      <c r="X11" s="218"/>
    </row>
    <row r="12" spans="1:24" s="43" customFormat="1" ht="27" customHeight="1">
      <c r="A12" s="673" t="s">
        <v>72</v>
      </c>
      <c r="B12" s="674"/>
      <c r="C12" s="674"/>
      <c r="D12" s="658" t="str">
        <f>IFERROR(INDEX(入力!$B$21:$W$25,MATCH(1,入力!$Z$21:$Z$25,0),3),"")</f>
        <v/>
      </c>
      <c r="E12" s="659" t="e">
        <f>IF(入力!#REF!="","",+入力!#REF!)</f>
        <v>#REF!</v>
      </c>
      <c r="F12" s="660" t="e">
        <f>IF(入力!#REF!="","",+入力!#REF!)</f>
        <v>#REF!</v>
      </c>
      <c r="G12" s="675" t="str">
        <f>IFERROR(INDEX(入力!$B$21:$W$25,MATCH(1,入力!$Z$21:$Z$25,0),17),"")</f>
        <v/>
      </c>
      <c r="H12" s="678" t="e">
        <f>IF(入力!#REF!="","",+入力!#REF!)</f>
        <v>#REF!</v>
      </c>
      <c r="I12" s="679" t="e">
        <f>IF(入力!#REF!="","",+入力!#REF!)</f>
        <v>#REF!</v>
      </c>
      <c r="J12" s="675" t="str">
        <f>IFERROR(INDEX(入力!$B$21:$W$25,MATCH(1,入力!$Z$21:$Z$25,0),6),"")</f>
        <v/>
      </c>
      <c r="K12" s="679">
        <f>IF($A12="","",INDEX(入力!$B$19:$Q$25,MATCH($A12,入力!$C$19:$C$25,0),3))</f>
        <v>0</v>
      </c>
      <c r="L12" s="678" t="str">
        <f>IFERROR(INDEX(入力!$B$21:$W$25,MATCH(1,入力!$Z$21:$Z$25,0),8),"")</f>
        <v/>
      </c>
      <c r="M12" s="679">
        <f>IF($A12="","",INDEX(入力!$B$19:$Q$25,MATCH($A12,入力!$C$19:$C$25,0),3))</f>
        <v>0</v>
      </c>
      <c r="N12" s="675" t="str">
        <f>IFERROR(INDEX(入力!$B$21:$W$25,MATCH(1,入力!$Z$21:$Z$25,0),10),"")</f>
        <v/>
      </c>
      <c r="O12" s="679">
        <f>IF($A12="","",INDEX(入力!$B$19:$Q$25,MATCH($A12,入力!$C$19:$C$25,0),3))</f>
        <v>0</v>
      </c>
      <c r="P12" s="678" t="str">
        <f>IFERROR(INDEX(入力!$B$21:$W$25,MATCH(1,入力!$Z$21:$Z$25,0),12),"")</f>
        <v/>
      </c>
      <c r="Q12" s="677">
        <f>IF($A12="","",INDEX(入力!$B$19:$Q$25,MATCH($A12,入力!$C$19:$C$25,0),3))</f>
        <v>0</v>
      </c>
      <c r="U12" s="218"/>
      <c r="V12" s="218"/>
      <c r="W12" s="218"/>
      <c r="X12" s="218"/>
    </row>
    <row r="13" spans="1:24" s="43" customFormat="1" ht="27" customHeight="1">
      <c r="A13" s="673" t="s">
        <v>72</v>
      </c>
      <c r="B13" s="674"/>
      <c r="C13" s="674"/>
      <c r="D13" s="658" t="str">
        <f>IFERROR(INDEX(入力!$B$21:$W$25,MATCH(2,入力!$Z$21:$Z$25,0),3),"")</f>
        <v/>
      </c>
      <c r="E13" s="659" t="e">
        <f>IF(入力!#REF!="","",+入力!#REF!)</f>
        <v>#REF!</v>
      </c>
      <c r="F13" s="660" t="e">
        <f>IF(入力!#REF!="","",+入力!#REF!)</f>
        <v>#REF!</v>
      </c>
      <c r="G13" s="675" t="str">
        <f>IFERROR(INDEX(入力!$B$21:$W$25,MATCH(2,入力!$Z$21:$Z$25,0),17),"")</f>
        <v/>
      </c>
      <c r="H13" s="678" t="e">
        <f>IF(入力!#REF!="","",+入力!#REF!)</f>
        <v>#REF!</v>
      </c>
      <c r="I13" s="679" t="e">
        <f>IF(入力!#REF!="","",+入力!#REF!)</f>
        <v>#REF!</v>
      </c>
      <c r="J13" s="675" t="str">
        <f>IFERROR(INDEX(入力!$B$21:$W$25,MATCH(2,入力!$Z$21:$Z$25,0),6),"")</f>
        <v/>
      </c>
      <c r="K13" s="679">
        <f>IF($A13="","",INDEX(入力!$B$19:$Q$25,MATCH($A13,入力!$C$19:$C$25,0),3))</f>
        <v>0</v>
      </c>
      <c r="L13" s="678" t="str">
        <f>IFERROR(INDEX(入力!$B$21:$W$25,MATCH(2,入力!$Z$21:$Z$25,0),8),"")</f>
        <v/>
      </c>
      <c r="M13" s="679">
        <f>IF($A13="","",INDEX(入力!$B$19:$Q$25,MATCH($A13,入力!$C$19:$C$25,0),3))</f>
        <v>0</v>
      </c>
      <c r="N13" s="675" t="str">
        <f>IFERROR(INDEX(入力!$B$21:$W$25,MATCH(2,入力!$Z$21:$Z$25,0),10),"")</f>
        <v/>
      </c>
      <c r="O13" s="679">
        <f>IF($A13="","",INDEX(入力!$B$19:$Q$25,MATCH($A13,入力!$C$19:$C$25,0),3))</f>
        <v>0</v>
      </c>
      <c r="P13" s="678" t="str">
        <f>IFERROR(INDEX(入力!$B$21:$W$25,MATCH(2,入力!$Z$21:$Z$25,0),12),"")</f>
        <v/>
      </c>
      <c r="Q13" s="677">
        <f>IF($A13="","",INDEX(入力!$B$19:$Q$25,MATCH($A13,入力!$C$19:$C$25,0),3))</f>
        <v>0</v>
      </c>
      <c r="U13" s="218"/>
      <c r="V13" s="218"/>
      <c r="W13" s="218"/>
      <c r="X13" s="218"/>
    </row>
    <row r="14" spans="1:24" s="43" customFormat="1" ht="27" customHeight="1">
      <c r="A14" s="635" t="s">
        <v>73</v>
      </c>
      <c r="B14" s="525"/>
      <c r="C14" s="525"/>
      <c r="D14" s="680" t="str">
        <f>IFERROR(INDEX(入力!$B$21:$W$25,MATCH("マネージャー",入力!$V$21:$V$25,0),3),"")</f>
        <v/>
      </c>
      <c r="E14" s="681" t="e">
        <f>IF(入力!#REF!="","",+入力!#REF!)</f>
        <v>#REF!</v>
      </c>
      <c r="F14" s="682" t="e">
        <f>IF(入力!#REF!="","",+入力!#REF!)</f>
        <v>#REF!</v>
      </c>
      <c r="G14" s="683" t="str">
        <f>IFERROR(INDEX(入力!$B$21:$W$25,MATCH("マネージャー",入力!$V$21:$V$25,0),17),"")</f>
        <v/>
      </c>
      <c r="H14" s="684" t="e">
        <f>IF(入力!#REF!="","",+入力!#REF!)</f>
        <v>#REF!</v>
      </c>
      <c r="I14" s="685" t="e">
        <f>IF(入力!#REF!="","",+入力!#REF!)</f>
        <v>#REF!</v>
      </c>
      <c r="J14" s="683" t="str">
        <f>IFERROR(INDEX(入力!$B$21:$W$25,MATCH("マネージャー",入力!$V$21:$V$25,0),6),"")</f>
        <v/>
      </c>
      <c r="K14" s="685">
        <f>IF($A14="","",INDEX(入力!$B$19:$Q$25,MATCH($A14,入力!$C$19:$C$25,0),3))</f>
        <v>0</v>
      </c>
      <c r="L14" s="684" t="str">
        <f>IFERROR(INDEX(入力!$B$21:$W$25,MATCH("マネージャー",入力!$V$21:$V$25,0),8),"")</f>
        <v/>
      </c>
      <c r="M14" s="685">
        <f>IF($A14="","",INDEX(入力!$B$19:$Q$25,MATCH($A14,入力!$C$19:$C$25,0),3))</f>
        <v>0</v>
      </c>
      <c r="N14" s="683" t="str">
        <f>IFERROR(INDEX(入力!$B$21:$W$25,MATCH("マネージャー",入力!$V$21:$V$25,0),10),"")</f>
        <v/>
      </c>
      <c r="O14" s="685">
        <f>IF($A14="","",INDEX(入力!$B$19:$Q$25,MATCH($A14,入力!$C$19:$C$25,0),3))</f>
        <v>0</v>
      </c>
      <c r="P14" s="684" t="str">
        <f>IFERROR(INDEX(入力!$B$21:$W$25,MATCH("マネージャー",入力!$V$21:$V$25,0),12),"")</f>
        <v/>
      </c>
      <c r="Q14" s="686">
        <f>IF($A14="","",INDEX(入力!$B$19:$Q$25,MATCH($A14,入力!$C$19:$C$25,0),3))</f>
        <v>0</v>
      </c>
      <c r="U14" s="665" t="s">
        <v>78</v>
      </c>
      <c r="V14" s="666"/>
      <c r="W14" s="666"/>
      <c r="X14" s="667"/>
    </row>
    <row r="15" spans="1:24" s="43" customFormat="1" ht="27" customHeight="1">
      <c r="A15" s="690" t="s">
        <v>206</v>
      </c>
      <c r="B15" s="690"/>
      <c r="C15" s="690"/>
      <c r="D15" s="690"/>
      <c r="E15" s="690"/>
      <c r="F15" s="690"/>
      <c r="G15" s="690"/>
      <c r="H15" s="690"/>
      <c r="I15" s="690"/>
      <c r="J15" s="690"/>
      <c r="K15" s="690"/>
      <c r="L15" s="690"/>
      <c r="M15" s="690"/>
      <c r="N15" s="690"/>
      <c r="O15" s="690"/>
      <c r="P15" s="690"/>
      <c r="Q15" s="690"/>
      <c r="U15" s="240" t="s">
        <v>79</v>
      </c>
      <c r="V15" s="241" t="s">
        <v>79</v>
      </c>
      <c r="W15" s="241" t="s">
        <v>79</v>
      </c>
      <c r="X15" s="242" t="s">
        <v>79</v>
      </c>
    </row>
    <row r="16" spans="1:24" s="43" customFormat="1" ht="27" customHeight="1">
      <c r="A16" s="227" t="s">
        <v>85</v>
      </c>
      <c r="B16" s="691" t="s">
        <v>204</v>
      </c>
      <c r="C16" s="692"/>
      <c r="D16" s="693"/>
      <c r="E16" s="223" t="s">
        <v>80</v>
      </c>
      <c r="F16" s="223" t="s">
        <v>81</v>
      </c>
      <c r="G16" s="609" t="s">
        <v>82</v>
      </c>
      <c r="H16" s="623"/>
      <c r="I16" s="623"/>
      <c r="J16" s="623"/>
      <c r="K16" s="223" t="s">
        <v>50</v>
      </c>
      <c r="L16" s="609" t="s">
        <v>205</v>
      </c>
      <c r="M16" s="623"/>
      <c r="N16" s="610"/>
      <c r="O16" s="234" t="s">
        <v>89</v>
      </c>
      <c r="P16" s="234" t="s">
        <v>207</v>
      </c>
      <c r="Q16" s="243" t="s">
        <v>208</v>
      </c>
      <c r="U16" s="244" t="s">
        <v>209</v>
      </c>
      <c r="V16" s="245" t="s">
        <v>210</v>
      </c>
      <c r="W16" s="246" t="s">
        <v>211</v>
      </c>
      <c r="X16" s="247" t="s">
        <v>212</v>
      </c>
    </row>
    <row r="17" spans="1:24" s="43" customFormat="1" ht="27" customHeight="1">
      <c r="A17" s="224" t="str">
        <f>IF(ROW(A17)-16&gt;MAX(③選手権!X$17:X$46),"",INDEX(③選手権!W$17:W$46,MATCH(ROW(A17)-16,③選手権!X$17:X$46,0)))</f>
        <v/>
      </c>
      <c r="B17" s="612" t="str">
        <f>IF($A17="","",INDEX(入力!$B$30:$Q$56,MATCH($A17,入力!$R$30:$R$56,0),1))</f>
        <v/>
      </c>
      <c r="C17" s="624" t="e">
        <f>IF(入力!#REF!="","",+入力!#REF!)</f>
        <v>#REF!</v>
      </c>
      <c r="D17" s="613" t="e">
        <f>IF(入力!#REF!="","",+入力!#REF!)</f>
        <v>#REF!</v>
      </c>
      <c r="E17" s="193" t="str">
        <f>IF($A17="","",INDEX(入力!$B$30:$Q$56,MATCH($A17,入力!$R$30:$R$56,0),4))</f>
        <v/>
      </c>
      <c r="F17" s="222" t="str">
        <f>IF($A17="","",INDEX(入力!$B$30:$Q$56,MATCH($A17,入力!$R$30:$R$56,0),5))</f>
        <v/>
      </c>
      <c r="G17" s="658" t="str">
        <f>IF($A17="","",INDEX(入力!$B$30:$Q$56,MATCH($A17,入力!$R$30:$R$56,0),6))</f>
        <v/>
      </c>
      <c r="H17" s="659" t="str">
        <f>IF($A18="","",INDEX(入力!$B$30:$Q$55,MATCH($A18,入力!$R$30:$R$55,0),3))</f>
        <v/>
      </c>
      <c r="I17" s="659" t="str">
        <f>IF($A18="","",INDEX(入力!$B$30:$Q$55,MATCH($A18,入力!$R$30:$R$55,0),3))</f>
        <v/>
      </c>
      <c r="J17" s="659" t="str">
        <f>IF($A18="","",INDEX(入力!$B$30:$Q$55,MATCH($A18,入力!$R$30:$R$55,0),3))</f>
        <v/>
      </c>
      <c r="K17" s="222" t="str">
        <f>IF($A17="","",INDEX(入力!$B$30:$Q$56,MATCH($A17,入力!$R$30:$R$56,0),10))</f>
        <v/>
      </c>
      <c r="L17" s="694" t="str">
        <f>IF($A17="","",INDEX(入力!$B$30:$Q$56,MATCH($A17,入力!$R$30:$R$56,0),12))</f>
        <v/>
      </c>
      <c r="M17" s="695" t="e">
        <f>IF(入力!#REF!="","",+入力!#REF!)</f>
        <v>#REF!</v>
      </c>
      <c r="N17" s="696" t="e">
        <f>IF(入力!#REF!="","",+入力!#REF!)</f>
        <v>#REF!</v>
      </c>
      <c r="O17" s="222" t="str">
        <f>IF($A17="","",INDEX(入力!$B$30:$Q$56,MATCH($A17,入力!$R$30:$R$56,0),15))</f>
        <v/>
      </c>
      <c r="P17" s="193"/>
      <c r="Q17" s="248"/>
      <c r="U17" s="244">
        <v>1</v>
      </c>
      <c r="V17" s="249" t="str">
        <f>IFERROR(VLOOKUP(U17,入力!$Z$33:$Z$56,1,FALSE),"")</f>
        <v/>
      </c>
      <c r="W17" s="250" t="str">
        <f>IFERROR(INDEX(入力!$R$33:$R$56,MATCH(③選手権!U17,入力!$Z$33:$Z$56,0),1),"")</f>
        <v/>
      </c>
      <c r="X17" s="251" t="str">
        <f>IF(V17="","",MAX(X$16:X16)+1)</f>
        <v/>
      </c>
    </row>
    <row r="18" spans="1:24" s="43" customFormat="1" ht="27" customHeight="1">
      <c r="A18" s="224" t="str">
        <f>IF(ROW(A18)-16&gt;MAX(③選手権!X$17:X$46),"",INDEX(③選手権!W$17:W$46,MATCH(ROW(A18)-16,③選手権!X$17:X$46,0)))</f>
        <v/>
      </c>
      <c r="B18" s="658" t="str">
        <f>IF($A18="","",INDEX(入力!$B$30:$Q$56,MATCH($A18,入力!$R$30:$R$56,0),1))</f>
        <v/>
      </c>
      <c r="C18" s="659" t="e">
        <f>IF(入力!#REF!="","",+入力!#REF!)</f>
        <v>#REF!</v>
      </c>
      <c r="D18" s="660" t="e">
        <f>IF(入力!#REF!="","",+入力!#REF!)</f>
        <v>#REF!</v>
      </c>
      <c r="E18" s="193" t="str">
        <f>IF($A18="","",INDEX(入力!$B$30:$Q$56,MATCH($A18,入力!$R$30:$R$56,0),4))</f>
        <v/>
      </c>
      <c r="F18" s="222" t="str">
        <f>IF($A18="","",INDEX(入力!$B$30:$Q$56,MATCH($A18,入力!$R$30:$R$56,0),5))</f>
        <v/>
      </c>
      <c r="G18" s="658" t="str">
        <f>IF($A18="","",INDEX(入力!$B$30:$Q$56,MATCH($A18,入力!$R$30:$R$56,0),6))</f>
        <v/>
      </c>
      <c r="H18" s="659" t="str">
        <f>IF($A19="","",INDEX(入力!$B$30:$Q$55,MATCH($A19,入力!$R$30:$R$55,0),3))</f>
        <v/>
      </c>
      <c r="I18" s="659" t="str">
        <f>IF($A19="","",INDEX(入力!$B$30:$Q$55,MATCH($A19,入力!$R$30:$R$55,0),3))</f>
        <v/>
      </c>
      <c r="J18" s="660" t="str">
        <f>IF($A19="","",INDEX(入力!$B$30:$Q$55,MATCH($A19,入力!$R$30:$R$55,0),3))</f>
        <v/>
      </c>
      <c r="K18" s="222" t="str">
        <f>IF($A18="","",INDEX(入力!$B$30:$Q$56,MATCH($A18,入力!$R$30:$R$56,0),10))</f>
        <v/>
      </c>
      <c r="L18" s="694" t="str">
        <f>IF($A18="","",INDEX(入力!$B$30:$Q$56,MATCH($A18,入力!$R$30:$R$56,0),12))</f>
        <v/>
      </c>
      <c r="M18" s="695" t="e">
        <f>IF(入力!#REF!="","",+入力!#REF!)</f>
        <v>#REF!</v>
      </c>
      <c r="N18" s="696" t="e">
        <f>IF(入力!#REF!="","",+入力!#REF!)</f>
        <v>#REF!</v>
      </c>
      <c r="O18" s="222" t="str">
        <f>IF($A18="","",INDEX(入力!$B$30:$Q$56,MATCH($A18,入力!$R$30:$R$56,0),15))</f>
        <v/>
      </c>
      <c r="P18" s="193"/>
      <c r="Q18" s="248"/>
      <c r="U18" s="244">
        <v>2</v>
      </c>
      <c r="V18" s="249" t="str">
        <f>IFERROR(VLOOKUP(U18,入力!$Z$33:$Z$56,1,FALSE),"")</f>
        <v/>
      </c>
      <c r="W18" s="250" t="str">
        <f>IFERROR(INDEX(入力!$R$33:$R$56,MATCH(③選手権!U18,入力!$Z$33:$Z$56,0),1),"")</f>
        <v/>
      </c>
      <c r="X18" s="251" t="str">
        <f>IF(V18="","",MAX(X$16:X17)+1)</f>
        <v/>
      </c>
    </row>
    <row r="19" spans="1:24" s="43" customFormat="1" ht="27" customHeight="1">
      <c r="A19" s="224" t="str">
        <f>IF(ROW(A19)-16&gt;MAX(③選手権!X$17:X$46),"",INDEX(③選手権!W$17:W$46,MATCH(ROW(A19)-16,③選手権!X$17:X$46,0)))</f>
        <v/>
      </c>
      <c r="B19" s="658" t="str">
        <f>IF($A19="","",INDEX(入力!$B$30:$Q$56,MATCH($A19,入力!$R$30:$R$56,0),1))</f>
        <v/>
      </c>
      <c r="C19" s="659" t="e">
        <f>IF(入力!#REF!="","",+入力!#REF!)</f>
        <v>#REF!</v>
      </c>
      <c r="D19" s="660" t="e">
        <f>IF(入力!#REF!="","",+入力!#REF!)</f>
        <v>#REF!</v>
      </c>
      <c r="E19" s="193" t="str">
        <f>IF($A19="","",INDEX(入力!$B$30:$Q$56,MATCH($A19,入力!$R$30:$R$56,0),4))</f>
        <v/>
      </c>
      <c r="F19" s="222" t="str">
        <f>IF($A19="","",INDEX(入力!$B$30:$Q$56,MATCH($A19,入力!$R$30:$R$56,0),5))</f>
        <v/>
      </c>
      <c r="G19" s="658" t="str">
        <f>IF($A19="","",INDEX(入力!$B$30:$Q$56,MATCH($A19,入力!$R$30:$R$56,0),6))</f>
        <v/>
      </c>
      <c r="H19" s="659" t="str">
        <f>IF($A20="","",INDEX(入力!$B$30:$Q$55,MATCH($A20,入力!$R$30:$R$55,0),3))</f>
        <v/>
      </c>
      <c r="I19" s="659" t="str">
        <f>IF($A20="","",INDEX(入力!$B$30:$Q$55,MATCH($A20,入力!$R$30:$R$55,0),3))</f>
        <v/>
      </c>
      <c r="J19" s="660" t="str">
        <f>IF($A20="","",INDEX(入力!$B$30:$Q$55,MATCH($A20,入力!$R$30:$R$55,0),3))</f>
        <v/>
      </c>
      <c r="K19" s="222" t="str">
        <f>IF($A19="","",INDEX(入力!$B$30:$Q$56,MATCH($A19,入力!$R$30:$R$56,0),10))</f>
        <v/>
      </c>
      <c r="L19" s="694" t="str">
        <f>IF($A19="","",INDEX(入力!$B$30:$Q$56,MATCH($A19,入力!$R$30:$R$56,0),12))</f>
        <v/>
      </c>
      <c r="M19" s="695" t="e">
        <f>IF(入力!#REF!="","",+入力!#REF!)</f>
        <v>#REF!</v>
      </c>
      <c r="N19" s="696" t="e">
        <f>IF(入力!#REF!="","",+入力!#REF!)</f>
        <v>#REF!</v>
      </c>
      <c r="O19" s="222" t="str">
        <f>IF($A19="","",INDEX(入力!$B$30:$Q$56,MATCH($A19,入力!$R$30:$R$56,0),15))</f>
        <v/>
      </c>
      <c r="P19" s="193"/>
      <c r="Q19" s="248"/>
      <c r="U19" s="244">
        <v>3</v>
      </c>
      <c r="V19" s="249" t="str">
        <f>IFERROR(VLOOKUP(U19,入力!$Z$33:$Z$56,1,FALSE),"")</f>
        <v/>
      </c>
      <c r="W19" s="250" t="str">
        <f>IFERROR(INDEX(入力!$R$33:$R$56,MATCH(③選手権!U19,入力!$Z$33:$Z$56,0),1),"")</f>
        <v/>
      </c>
      <c r="X19" s="251" t="str">
        <f>IF(V19="","",MAX(X$16:X18)+1)</f>
        <v/>
      </c>
    </row>
    <row r="20" spans="1:24" s="43" customFormat="1" ht="27" customHeight="1">
      <c r="A20" s="224" t="str">
        <f>IF(ROW(A20)-16&gt;MAX(③選手権!X$17:X$46),"",INDEX(③選手権!W$17:W$46,MATCH(ROW(A20)-16,③選手権!X$17:X$46,0)))</f>
        <v/>
      </c>
      <c r="B20" s="658" t="str">
        <f>IF($A20="","",INDEX(入力!$B$30:$Q$56,MATCH($A20,入力!$R$30:$R$56,0),1))</f>
        <v/>
      </c>
      <c r="C20" s="659" t="e">
        <f>IF(入力!#REF!="","",+入力!#REF!)</f>
        <v>#REF!</v>
      </c>
      <c r="D20" s="660" t="e">
        <f>IF(入力!#REF!="","",+入力!#REF!)</f>
        <v>#REF!</v>
      </c>
      <c r="E20" s="193" t="str">
        <f>IF($A20="","",INDEX(入力!$B$30:$Q$56,MATCH($A20,入力!$R$30:$R$56,0),4))</f>
        <v/>
      </c>
      <c r="F20" s="222" t="str">
        <f>IF($A20="","",INDEX(入力!$B$30:$Q$56,MATCH($A20,入力!$R$30:$R$56,0),5))</f>
        <v/>
      </c>
      <c r="G20" s="658" t="str">
        <f>IF($A20="","",INDEX(入力!$B$30:$Q$56,MATCH($A20,入力!$R$30:$R$56,0),6))</f>
        <v/>
      </c>
      <c r="H20" s="659" t="str">
        <f>IF($A21="","",INDEX(入力!$B$30:$Q$55,MATCH($A21,入力!$R$30:$R$55,0),3))</f>
        <v/>
      </c>
      <c r="I20" s="659" t="str">
        <f>IF($A21="","",INDEX(入力!$B$30:$Q$55,MATCH($A21,入力!$R$30:$R$55,0),3))</f>
        <v/>
      </c>
      <c r="J20" s="660" t="str">
        <f>IF($A21="","",INDEX(入力!$B$30:$Q$55,MATCH($A21,入力!$R$30:$R$55,0),3))</f>
        <v/>
      </c>
      <c r="K20" s="222" t="str">
        <f>IF($A20="","",INDEX(入力!$B$30:$Q$56,MATCH($A20,入力!$R$30:$R$56,0),10))</f>
        <v/>
      </c>
      <c r="L20" s="694" t="str">
        <f>IF($A20="","",INDEX(入力!$B$30:$Q$56,MATCH($A20,入力!$R$30:$R$56,0),12))</f>
        <v/>
      </c>
      <c r="M20" s="695" t="e">
        <f>IF(入力!#REF!="","",+入力!#REF!)</f>
        <v>#REF!</v>
      </c>
      <c r="N20" s="696" t="e">
        <f>IF(入力!#REF!="","",+入力!#REF!)</f>
        <v>#REF!</v>
      </c>
      <c r="O20" s="222" t="str">
        <f>IF($A20="","",INDEX(入力!$B$30:$Q$56,MATCH($A20,入力!$R$30:$R$56,0),15))</f>
        <v/>
      </c>
      <c r="P20" s="193"/>
      <c r="Q20" s="248"/>
      <c r="U20" s="244">
        <v>4</v>
      </c>
      <c r="V20" s="249" t="str">
        <f>IFERROR(VLOOKUP(U20,入力!$Z$33:$Z$56,1,FALSE),"")</f>
        <v/>
      </c>
      <c r="W20" s="250" t="str">
        <f>IFERROR(INDEX(入力!$R$33:$R$56,MATCH(③選手権!U20,入力!$Z$33:$Z$56,0),1),"")</f>
        <v/>
      </c>
      <c r="X20" s="251" t="str">
        <f>IF(V20="","",MAX(X$16:X19)+1)</f>
        <v/>
      </c>
    </row>
    <row r="21" spans="1:24" s="43" customFormat="1" ht="27" customHeight="1">
      <c r="A21" s="224" t="str">
        <f>IF(ROW(A21)-16&gt;MAX(③選手権!X$17:X$46),"",INDEX(③選手権!W$17:W$46,MATCH(ROW(A21)-16,③選手権!X$17:X$46,0)))</f>
        <v/>
      </c>
      <c r="B21" s="658" t="str">
        <f>IF($A21="","",INDEX(入力!$B$30:$Q$56,MATCH($A21,入力!$R$30:$R$56,0),1))</f>
        <v/>
      </c>
      <c r="C21" s="659" t="e">
        <f>IF(入力!#REF!="","",+入力!#REF!)</f>
        <v>#REF!</v>
      </c>
      <c r="D21" s="660" t="e">
        <f>IF(入力!#REF!="","",+入力!#REF!)</f>
        <v>#REF!</v>
      </c>
      <c r="E21" s="193" t="str">
        <f>IF($A21="","",INDEX(入力!$B$30:$Q$56,MATCH($A21,入力!$R$30:$R$56,0),4))</f>
        <v/>
      </c>
      <c r="F21" s="222" t="str">
        <f>IF($A21="","",INDEX(入力!$B$30:$Q$56,MATCH($A21,入力!$R$30:$R$56,0),5))</f>
        <v/>
      </c>
      <c r="G21" s="658" t="str">
        <f>IF($A21="","",INDEX(入力!$B$30:$Q$56,MATCH($A21,入力!$R$30:$R$56,0),6))</f>
        <v/>
      </c>
      <c r="H21" s="659" t="str">
        <f>IF($A22="","",INDEX(入力!$B$30:$Q$55,MATCH($A22,入力!$R$30:$R$55,0),3))</f>
        <v/>
      </c>
      <c r="I21" s="659" t="str">
        <f>IF($A22="","",INDEX(入力!$B$30:$Q$55,MATCH($A22,入力!$R$30:$R$55,0),3))</f>
        <v/>
      </c>
      <c r="J21" s="660" t="str">
        <f>IF($A22="","",INDEX(入力!$B$30:$Q$55,MATCH($A22,入力!$R$30:$R$55,0),3))</f>
        <v/>
      </c>
      <c r="K21" s="222" t="str">
        <f>IF($A21="","",INDEX(入力!$B$30:$Q$56,MATCH($A21,入力!$R$30:$R$56,0),10))</f>
        <v/>
      </c>
      <c r="L21" s="694" t="str">
        <f>IF($A21="","",INDEX(入力!$B$30:$Q$56,MATCH($A21,入力!$R$30:$R$56,0),12))</f>
        <v/>
      </c>
      <c r="M21" s="695" t="e">
        <f>IF(入力!#REF!="","",+入力!#REF!)</f>
        <v>#REF!</v>
      </c>
      <c r="N21" s="696" t="e">
        <f>IF(入力!#REF!="","",+入力!#REF!)</f>
        <v>#REF!</v>
      </c>
      <c r="O21" s="222" t="str">
        <f>IF($A21="","",INDEX(入力!$B$30:$Q$56,MATCH($A21,入力!$R$30:$R$56,0),15))</f>
        <v/>
      </c>
      <c r="P21" s="193"/>
      <c r="Q21" s="248"/>
      <c r="U21" s="244">
        <v>5</v>
      </c>
      <c r="V21" s="249" t="str">
        <f>IFERROR(VLOOKUP(U21,入力!$Z$33:$Z$56,1,FALSE),"")</f>
        <v/>
      </c>
      <c r="W21" s="250" t="str">
        <f>IFERROR(INDEX(入力!$R$33:$R$56,MATCH(③選手権!U21,入力!$Z$33:$Z$56,0),1),"")</f>
        <v/>
      </c>
      <c r="X21" s="251" t="str">
        <f>IF(V21="","",MAX(X$16:X20)+1)</f>
        <v/>
      </c>
    </row>
    <row r="22" spans="1:24" s="43" customFormat="1" ht="27" customHeight="1">
      <c r="A22" s="224" t="str">
        <f>IF(ROW(A22)-16&gt;MAX(③選手権!X$17:X$46),"",INDEX(③選手権!W$17:W$46,MATCH(ROW(A22)-16,③選手権!X$17:X$46,0)))</f>
        <v/>
      </c>
      <c r="B22" s="658" t="str">
        <f>IF($A22="","",INDEX(入力!$B$30:$Q$56,MATCH($A22,入力!$R$30:$R$56,0),1))</f>
        <v/>
      </c>
      <c r="C22" s="659" t="e">
        <f>IF(入力!#REF!="","",+入力!#REF!)</f>
        <v>#REF!</v>
      </c>
      <c r="D22" s="660" t="e">
        <f>IF(入力!#REF!="","",+入力!#REF!)</f>
        <v>#REF!</v>
      </c>
      <c r="E22" s="193" t="str">
        <f>IF($A22="","",INDEX(入力!$B$30:$Q$56,MATCH($A22,入力!$R$30:$R$56,0),4))</f>
        <v/>
      </c>
      <c r="F22" s="222" t="str">
        <f>IF($A22="","",INDEX(入力!$B$30:$Q$56,MATCH($A22,入力!$R$30:$R$56,0),5))</f>
        <v/>
      </c>
      <c r="G22" s="658" t="str">
        <f>IF($A22="","",INDEX(入力!$B$30:$Q$56,MATCH($A22,入力!$R$30:$R$56,0),6))</f>
        <v/>
      </c>
      <c r="H22" s="659" t="str">
        <f>IF($A23="","",INDEX(入力!$B$30:$Q$55,MATCH($A23,入力!$R$30:$R$55,0),3))</f>
        <v/>
      </c>
      <c r="I22" s="659" t="str">
        <f>IF($A23="","",INDEX(入力!$B$30:$Q$55,MATCH($A23,入力!$R$30:$R$55,0),3))</f>
        <v/>
      </c>
      <c r="J22" s="660" t="str">
        <f>IF($A23="","",INDEX(入力!$B$30:$Q$55,MATCH($A23,入力!$R$30:$R$55,0),3))</f>
        <v/>
      </c>
      <c r="K22" s="222" t="str">
        <f>IF($A22="","",INDEX(入力!$B$30:$Q$56,MATCH($A22,入力!$R$30:$R$56,0),10))</f>
        <v/>
      </c>
      <c r="L22" s="694" t="str">
        <f>IF($A22="","",INDEX(入力!$B$30:$Q$56,MATCH($A22,入力!$R$30:$R$56,0),12))</f>
        <v/>
      </c>
      <c r="M22" s="695" t="e">
        <f>IF(入力!#REF!="","",+入力!#REF!)</f>
        <v>#REF!</v>
      </c>
      <c r="N22" s="696" t="e">
        <f>IF(入力!#REF!="","",+入力!#REF!)</f>
        <v>#REF!</v>
      </c>
      <c r="O22" s="222" t="str">
        <f>IF($A22="","",INDEX(入力!$B$30:$Q$56,MATCH($A22,入力!$R$30:$R$56,0),15))</f>
        <v/>
      </c>
      <c r="P22" s="193"/>
      <c r="Q22" s="248"/>
      <c r="U22" s="244">
        <v>6</v>
      </c>
      <c r="V22" s="249" t="str">
        <f>IFERROR(VLOOKUP(U22,入力!$Z$33:$Z$56,1,FALSE),"")</f>
        <v/>
      </c>
      <c r="W22" s="250" t="str">
        <f>IFERROR(INDEX(入力!$R$33:$R$56,MATCH(③選手権!U22,入力!$Z$33:$Z$56,0),1),"")</f>
        <v/>
      </c>
      <c r="X22" s="251" t="str">
        <f>IF(V22="","",MAX(X$16:X21)+1)</f>
        <v/>
      </c>
    </row>
    <row r="23" spans="1:24" s="43" customFormat="1" ht="27" customHeight="1">
      <c r="A23" s="224" t="str">
        <f>IF(ROW(A23)-16&gt;MAX(③選手権!X$17:X$46),"",INDEX(③選手権!W$17:W$46,MATCH(ROW(A23)-16,③選手権!X$17:X$46,0)))</f>
        <v/>
      </c>
      <c r="B23" s="658" t="str">
        <f>IF($A23="","",INDEX(入力!$B$30:$Q$56,MATCH($A23,入力!$R$30:$R$56,0),1))</f>
        <v/>
      </c>
      <c r="C23" s="659" t="e">
        <f>IF(入力!#REF!="","",+入力!#REF!)</f>
        <v>#REF!</v>
      </c>
      <c r="D23" s="660" t="e">
        <f>IF(入力!#REF!="","",+入力!#REF!)</f>
        <v>#REF!</v>
      </c>
      <c r="E23" s="193" t="str">
        <f>IF($A23="","",INDEX(入力!$B$30:$Q$56,MATCH($A23,入力!$R$30:$R$56,0),4))</f>
        <v/>
      </c>
      <c r="F23" s="222" t="str">
        <f>IF($A23="","",INDEX(入力!$B$30:$Q$56,MATCH($A23,入力!$R$30:$R$56,0),5))</f>
        <v/>
      </c>
      <c r="G23" s="658" t="str">
        <f>IF($A23="","",INDEX(入力!$B$30:$Q$56,MATCH($A23,入力!$R$30:$R$56,0),6))</f>
        <v/>
      </c>
      <c r="H23" s="659" t="str">
        <f>IF($A24="","",INDEX(入力!$B$30:$Q$55,MATCH($A24,入力!$R$30:$R$55,0),3))</f>
        <v/>
      </c>
      <c r="I23" s="659" t="str">
        <f>IF($A24="","",INDEX(入力!$B$30:$Q$55,MATCH($A24,入力!$R$30:$R$55,0),3))</f>
        <v/>
      </c>
      <c r="J23" s="660" t="str">
        <f>IF($A24="","",INDEX(入力!$B$30:$Q$55,MATCH($A24,入力!$R$30:$R$55,0),3))</f>
        <v/>
      </c>
      <c r="K23" s="222" t="str">
        <f>IF($A23="","",INDEX(入力!$B$30:$Q$56,MATCH($A23,入力!$R$30:$R$56,0),10))</f>
        <v/>
      </c>
      <c r="L23" s="694" t="str">
        <f>IF($A23="","",INDEX(入力!$B$30:$Q$56,MATCH($A23,入力!$R$30:$R$56,0),12))</f>
        <v/>
      </c>
      <c r="M23" s="695" t="e">
        <f>IF(入力!#REF!="","",+入力!#REF!)</f>
        <v>#REF!</v>
      </c>
      <c r="N23" s="696" t="e">
        <f>IF(入力!#REF!="","",+入力!#REF!)</f>
        <v>#REF!</v>
      </c>
      <c r="O23" s="222" t="str">
        <f>IF($A23="","",INDEX(入力!$B$30:$Q$56,MATCH($A23,入力!$R$30:$R$56,0),15))</f>
        <v/>
      </c>
      <c r="P23" s="193"/>
      <c r="Q23" s="248"/>
      <c r="U23" s="244">
        <v>7</v>
      </c>
      <c r="V23" s="249" t="str">
        <f>IFERROR(VLOOKUP(U23,入力!$Z$33:$Z$56,1,FALSE),"")</f>
        <v/>
      </c>
      <c r="W23" s="250" t="str">
        <f>IFERROR(INDEX(入力!$R$33:$R$56,MATCH(③選手権!U23,入力!$Z$33:$Z$56,0),1),"")</f>
        <v/>
      </c>
      <c r="X23" s="251" t="str">
        <f>IF(V23="","",MAX(X$16:X22)+1)</f>
        <v/>
      </c>
    </row>
    <row r="24" spans="1:24" s="43" customFormat="1" ht="27" customHeight="1">
      <c r="A24" s="224" t="str">
        <f>IF(ROW(A24)-16&gt;MAX(③選手権!X$17:X$46),"",INDEX(③選手権!W$17:W$46,MATCH(ROW(A24)-16,③選手権!X$17:X$46,0)))</f>
        <v/>
      </c>
      <c r="B24" s="658" t="str">
        <f>IF($A24="","",INDEX(入力!$B$30:$Q$56,MATCH($A24,入力!$R$30:$R$56,0),1))</f>
        <v/>
      </c>
      <c r="C24" s="659" t="e">
        <f>IF(入力!#REF!="","",+入力!#REF!)</f>
        <v>#REF!</v>
      </c>
      <c r="D24" s="660" t="e">
        <f>IF(入力!#REF!="","",+入力!#REF!)</f>
        <v>#REF!</v>
      </c>
      <c r="E24" s="193" t="str">
        <f>IF($A24="","",INDEX(入力!$B$30:$Q$56,MATCH($A24,入力!$R$30:$R$56,0),4))</f>
        <v/>
      </c>
      <c r="F24" s="222" t="str">
        <f>IF($A24="","",INDEX(入力!$B$30:$Q$56,MATCH($A24,入力!$R$30:$R$56,0),5))</f>
        <v/>
      </c>
      <c r="G24" s="658" t="str">
        <f>IF($A24="","",INDEX(入力!$B$30:$Q$56,MATCH($A24,入力!$R$30:$R$56,0),6))</f>
        <v/>
      </c>
      <c r="H24" s="659" t="str">
        <f>IF($A25="","",INDEX(入力!$B$30:$Q$55,MATCH($A25,入力!$R$30:$R$55,0),3))</f>
        <v/>
      </c>
      <c r="I24" s="659" t="str">
        <f>IF($A25="","",INDEX(入力!$B$30:$Q$55,MATCH($A25,入力!$R$30:$R$55,0),3))</f>
        <v/>
      </c>
      <c r="J24" s="660" t="str">
        <f>IF($A25="","",INDEX(入力!$B$30:$Q$55,MATCH($A25,入力!$R$30:$R$55,0),3))</f>
        <v/>
      </c>
      <c r="K24" s="222" t="str">
        <f>IF($A24="","",INDEX(入力!$B$30:$Q$56,MATCH($A24,入力!$R$30:$R$56,0),10))</f>
        <v/>
      </c>
      <c r="L24" s="694" t="str">
        <f>IF($A24="","",INDEX(入力!$B$30:$Q$56,MATCH($A24,入力!$R$30:$R$56,0),12))</f>
        <v/>
      </c>
      <c r="M24" s="695" t="e">
        <f>IF(入力!#REF!="","",+入力!#REF!)</f>
        <v>#REF!</v>
      </c>
      <c r="N24" s="696" t="e">
        <f>IF(入力!#REF!="","",+入力!#REF!)</f>
        <v>#REF!</v>
      </c>
      <c r="O24" s="222" t="str">
        <f>IF($A24="","",INDEX(入力!$B$30:$Q$56,MATCH($A24,入力!$R$30:$R$56,0),15))</f>
        <v/>
      </c>
      <c r="P24" s="193"/>
      <c r="Q24" s="248"/>
      <c r="U24" s="244">
        <v>8</v>
      </c>
      <c r="V24" s="249" t="str">
        <f>IFERROR(VLOOKUP(U24,入力!$Z$33:$Z$56,1,FALSE),"")</f>
        <v/>
      </c>
      <c r="W24" s="250" t="str">
        <f>IFERROR(INDEX(入力!$R$33:$R$56,MATCH(③選手権!U24,入力!$Z$33:$Z$56,0),1),"")</f>
        <v/>
      </c>
      <c r="X24" s="251" t="str">
        <f>IF(V24="","",MAX(X$16:X23)+1)</f>
        <v/>
      </c>
    </row>
    <row r="25" spans="1:24" s="43" customFormat="1" ht="27" customHeight="1">
      <c r="A25" s="224" t="str">
        <f>IF(ROW(A25)-16&gt;MAX(③選手権!X$17:X$46),"",INDEX(③選手権!W$17:W$46,MATCH(ROW(A25)-16,③選手権!X$17:X$46,0)))</f>
        <v/>
      </c>
      <c r="B25" s="658" t="str">
        <f>IF($A25="","",INDEX(入力!$B$30:$Q$56,MATCH($A25,入力!$R$30:$R$56,0),1))</f>
        <v/>
      </c>
      <c r="C25" s="659" t="e">
        <f>IF(入力!#REF!="","",+入力!#REF!)</f>
        <v>#REF!</v>
      </c>
      <c r="D25" s="660" t="e">
        <f>IF(入力!#REF!="","",+入力!#REF!)</f>
        <v>#REF!</v>
      </c>
      <c r="E25" s="193" t="str">
        <f>IF($A25="","",INDEX(入力!$B$30:$Q$56,MATCH($A25,入力!$R$30:$R$56,0),4))</f>
        <v/>
      </c>
      <c r="F25" s="222" t="str">
        <f>IF($A25="","",INDEX(入力!$B$30:$Q$56,MATCH($A25,入力!$R$30:$R$56,0),5))</f>
        <v/>
      </c>
      <c r="G25" s="658" t="str">
        <f>IF($A25="","",INDEX(入力!$B$30:$Q$56,MATCH($A25,入力!$R$30:$R$56,0),6))</f>
        <v/>
      </c>
      <c r="H25" s="659" t="str">
        <f>IF($A26="","",INDEX(入力!$B$30:$Q$55,MATCH($A26,入力!$R$30:$R$55,0),3))</f>
        <v/>
      </c>
      <c r="I25" s="659" t="str">
        <f>IF($A26="","",INDEX(入力!$B$30:$Q$55,MATCH($A26,入力!$R$30:$R$55,0),3))</f>
        <v/>
      </c>
      <c r="J25" s="660" t="str">
        <f>IF($A26="","",INDEX(入力!$B$30:$Q$55,MATCH($A26,入力!$R$30:$R$55,0),3))</f>
        <v/>
      </c>
      <c r="K25" s="222" t="str">
        <f>IF($A25="","",INDEX(入力!$B$30:$Q$56,MATCH($A25,入力!$R$30:$R$56,0),10))</f>
        <v/>
      </c>
      <c r="L25" s="694" t="str">
        <f>IF($A25="","",INDEX(入力!$B$30:$Q$56,MATCH($A25,入力!$R$30:$R$56,0),12))</f>
        <v/>
      </c>
      <c r="M25" s="695" t="e">
        <f>IF(入力!#REF!="","",+入力!#REF!)</f>
        <v>#REF!</v>
      </c>
      <c r="N25" s="696" t="e">
        <f>IF(入力!#REF!="","",+入力!#REF!)</f>
        <v>#REF!</v>
      </c>
      <c r="O25" s="222" t="str">
        <f>IF($A25="","",INDEX(入力!$B$30:$Q$56,MATCH($A25,入力!$R$30:$R$56,0),15))</f>
        <v/>
      </c>
      <c r="P25" s="193"/>
      <c r="Q25" s="248"/>
      <c r="U25" s="244">
        <v>9</v>
      </c>
      <c r="V25" s="249" t="str">
        <f>IFERROR(VLOOKUP(U25,入力!$Z$33:$Z$56,1,FALSE),"")</f>
        <v/>
      </c>
      <c r="W25" s="250" t="str">
        <f>IFERROR(INDEX(入力!$R$33:$R$56,MATCH(③選手権!U25,入力!$Z$33:$Z$56,0),1),"")</f>
        <v/>
      </c>
      <c r="X25" s="251" t="str">
        <f>IF(V25="","",MAX(X$16:X24)+1)</f>
        <v/>
      </c>
    </row>
    <row r="26" spans="1:24" s="43" customFormat="1" ht="27" customHeight="1">
      <c r="A26" s="224" t="str">
        <f>IF(ROW(A26)-16&gt;MAX(③選手権!X$17:X$46),"",INDEX(③選手権!W$17:W$46,MATCH(ROW(A26)-16,③選手権!X$17:X$46,0)))</f>
        <v/>
      </c>
      <c r="B26" s="658" t="str">
        <f>IF($A26="","",INDEX(入力!$B$30:$Q$56,MATCH($A26,入力!$R$30:$R$56,0),1))</f>
        <v/>
      </c>
      <c r="C26" s="659" t="e">
        <f>IF(入力!#REF!="","",+入力!#REF!)</f>
        <v>#REF!</v>
      </c>
      <c r="D26" s="660" t="e">
        <f>IF(入力!#REF!="","",+入力!#REF!)</f>
        <v>#REF!</v>
      </c>
      <c r="E26" s="193" t="str">
        <f>IF($A26="","",INDEX(入力!$B$30:$Q$56,MATCH($A26,入力!$R$30:$R$56,0),4))</f>
        <v/>
      </c>
      <c r="F26" s="222" t="str">
        <f>IF($A26="","",INDEX(入力!$B$30:$Q$56,MATCH($A26,入力!$R$30:$R$56,0),5))</f>
        <v/>
      </c>
      <c r="G26" s="658" t="str">
        <f>IF($A26="","",INDEX(入力!$B$30:$Q$56,MATCH($A26,入力!$R$30:$R$56,0),6))</f>
        <v/>
      </c>
      <c r="H26" s="659" t="str">
        <f>IF($A27="","",INDEX(入力!$B$30:$Q$55,MATCH($A27,入力!$R$30:$R$55,0),3))</f>
        <v/>
      </c>
      <c r="I26" s="659" t="str">
        <f>IF($A27="","",INDEX(入力!$B$30:$Q$55,MATCH($A27,入力!$R$30:$R$55,0),3))</f>
        <v/>
      </c>
      <c r="J26" s="660" t="str">
        <f>IF($A27="","",INDEX(入力!$B$30:$Q$55,MATCH($A27,入力!$R$30:$R$55,0),3))</f>
        <v/>
      </c>
      <c r="K26" s="222" t="str">
        <f>IF($A26="","",INDEX(入力!$B$30:$Q$56,MATCH($A26,入力!$R$30:$R$56,0),10))</f>
        <v/>
      </c>
      <c r="L26" s="694" t="str">
        <f>IF($A26="","",INDEX(入力!$B$30:$Q$56,MATCH($A26,入力!$R$30:$R$56,0),12))</f>
        <v/>
      </c>
      <c r="M26" s="695" t="e">
        <f>IF(入力!#REF!="","",+入力!#REF!)</f>
        <v>#REF!</v>
      </c>
      <c r="N26" s="696" t="e">
        <f>IF(入力!#REF!="","",+入力!#REF!)</f>
        <v>#REF!</v>
      </c>
      <c r="O26" s="222" t="str">
        <f>IF($A26="","",INDEX(入力!$B$30:$Q$56,MATCH($A26,入力!$R$30:$R$56,0),15))</f>
        <v/>
      </c>
      <c r="P26" s="193"/>
      <c r="Q26" s="248"/>
      <c r="U26" s="244">
        <v>10</v>
      </c>
      <c r="V26" s="249" t="str">
        <f>IFERROR(VLOOKUP(U26,入力!$Z$33:$Z$56,1,FALSE),"")</f>
        <v/>
      </c>
      <c r="W26" s="250" t="str">
        <f>IFERROR(INDEX(入力!$R$33:$R$56,MATCH(③選手権!U26,入力!$Z$33:$Z$56,0),1),"")</f>
        <v/>
      </c>
      <c r="X26" s="251" t="str">
        <f>IF(V26="","",MAX(X$16:X25)+1)</f>
        <v/>
      </c>
    </row>
    <row r="27" spans="1:24" s="43" customFormat="1" ht="27" customHeight="1">
      <c r="A27" s="224" t="str">
        <f>IF(ROW(A27)-16&gt;MAX(③選手権!X$17:X$46),"",INDEX(③選手権!W$17:W$46,MATCH(ROW(A27)-16,③選手権!X$17:X$46,0)))</f>
        <v/>
      </c>
      <c r="B27" s="612" t="str">
        <f>IF($A27="","",INDEX(入力!$B$30:$Q$56,MATCH($A27,入力!$R$30:$R$56,0),1))</f>
        <v/>
      </c>
      <c r="C27" s="624" t="e">
        <f>IF(入力!#REF!="","",+入力!#REF!)</f>
        <v>#REF!</v>
      </c>
      <c r="D27" s="613" t="e">
        <f>IF(入力!#REF!="","",+入力!#REF!)</f>
        <v>#REF!</v>
      </c>
      <c r="E27" s="193" t="str">
        <f>IF($A27="","",INDEX(入力!$B$30:$Q$56,MATCH($A27,入力!$R$30:$R$56,0),4))</f>
        <v/>
      </c>
      <c r="F27" s="222" t="str">
        <f>IF($A27="","",INDEX(入力!$B$30:$Q$56,MATCH($A27,入力!$R$30:$R$56,0),5))</f>
        <v/>
      </c>
      <c r="G27" s="658" t="str">
        <f>IF($A27="","",INDEX(入力!$B$30:$Q$56,MATCH($A27,入力!$R$30:$R$56,0),6))</f>
        <v/>
      </c>
      <c r="H27" s="659" t="str">
        <f>IF($A28="","",INDEX(入力!$B$30:$Q$55,MATCH($A28,入力!$R$30:$R$55,0),3))</f>
        <v/>
      </c>
      <c r="I27" s="659" t="str">
        <f>IF($A28="","",INDEX(入力!$B$30:$Q$55,MATCH($A28,入力!$R$30:$R$55,0),3))</f>
        <v/>
      </c>
      <c r="J27" s="660" t="str">
        <f>IF($A28="","",INDEX(入力!$B$30:$Q$55,MATCH($A28,入力!$R$30:$R$55,0),3))</f>
        <v/>
      </c>
      <c r="K27" s="222" t="str">
        <f>IF($A27="","",INDEX(入力!$B$30:$Q$56,MATCH($A27,入力!$R$30:$R$56,0),10))</f>
        <v/>
      </c>
      <c r="L27" s="694" t="str">
        <f>IF($A27="","",INDEX(入力!$B$30:$Q$56,MATCH($A27,入力!$R$30:$R$56,0),12))</f>
        <v/>
      </c>
      <c r="M27" s="695" t="e">
        <f>IF(入力!#REF!="","",+入力!#REF!)</f>
        <v>#REF!</v>
      </c>
      <c r="N27" s="696" t="e">
        <f>IF(入力!#REF!="","",+入力!#REF!)</f>
        <v>#REF!</v>
      </c>
      <c r="O27" s="222" t="str">
        <f>IF($A27="","",INDEX(入力!$B$30:$Q$56,MATCH($A27,入力!$R$30:$R$56,0),15))</f>
        <v/>
      </c>
      <c r="P27" s="193"/>
      <c r="Q27" s="248"/>
      <c r="U27" s="244">
        <v>11</v>
      </c>
      <c r="V27" s="249" t="str">
        <f>IFERROR(VLOOKUP(U27,入力!$Z$33:$Z$56,1,FALSE),"")</f>
        <v/>
      </c>
      <c r="W27" s="250" t="str">
        <f>IFERROR(INDEX(入力!$R$33:$R$56,MATCH(③選手権!U27,入力!$Z$33:$Z$56,0),1),"")</f>
        <v/>
      </c>
      <c r="X27" s="251" t="str">
        <f>IF(V27="","",MAX(X$16:X26)+1)</f>
        <v/>
      </c>
    </row>
    <row r="28" spans="1:24" s="43" customFormat="1" ht="27" customHeight="1">
      <c r="A28" s="228" t="str">
        <f>IF(ROW(A28)-16&gt;MAX(③選手権!X$17:X$46),"",INDEX(③選手権!W$17:W$46,MATCH(ROW(A28)-16,③選手権!X$17:X$46,0)))</f>
        <v/>
      </c>
      <c r="B28" s="697" t="str">
        <f>IF($A28="","",INDEX(入力!$B$30:$Q$56,MATCH($A28,入力!$R$30:$R$56,0),1))</f>
        <v/>
      </c>
      <c r="C28" s="698" t="e">
        <f>IF(入力!#REF!="","",+入力!#REF!)</f>
        <v>#REF!</v>
      </c>
      <c r="D28" s="699" t="e">
        <f>IF(入力!#REF!="","",+入力!#REF!)</f>
        <v>#REF!</v>
      </c>
      <c r="E28" s="229" t="str">
        <f>IF($A28="","",INDEX(入力!$B$30:$Q$56,MATCH($A28,入力!$R$30:$R$56,0),4))</f>
        <v/>
      </c>
      <c r="F28" s="230" t="str">
        <f>IF($A28="","",INDEX(入力!$B$30:$Q$56,MATCH($A28,入力!$R$30:$R$56,0),5))</f>
        <v/>
      </c>
      <c r="G28" s="697" t="str">
        <f>IF($A28="","",INDEX(入力!$B$30:$Q$56,MATCH($A28,入力!$R$30:$R$56,0),6))</f>
        <v/>
      </c>
      <c r="H28" s="698" t="str">
        <f>IF($A29="","",INDEX(入力!$B$30:$Q$55,MATCH($A29,入力!$R$30:$R$55,0),3))</f>
        <v/>
      </c>
      <c r="I28" s="698" t="str">
        <f>IF($A29="","",INDEX(入力!$B$30:$Q$55,MATCH($A29,入力!$R$30:$R$55,0),3))</f>
        <v/>
      </c>
      <c r="J28" s="699" t="str">
        <f>IF($A29="","",INDEX(入力!$B$30:$Q$55,MATCH($A29,入力!$R$30:$R$55,0),3))</f>
        <v/>
      </c>
      <c r="K28" s="230" t="str">
        <f>IF($A28="","",INDEX(入力!$B$30:$Q$56,MATCH($A28,入力!$R$30:$R$56,0),10))</f>
        <v/>
      </c>
      <c r="L28" s="700" t="str">
        <f>IF($A28="","",INDEX(入力!$B$30:$Q$56,MATCH($A28,入力!$R$30:$R$56,0),12))</f>
        <v/>
      </c>
      <c r="M28" s="701" t="e">
        <f>IF(入力!#REF!="","",+入力!#REF!)</f>
        <v>#REF!</v>
      </c>
      <c r="N28" s="702" t="e">
        <f>IF(入力!#REF!="","",+入力!#REF!)</f>
        <v>#REF!</v>
      </c>
      <c r="O28" s="235" t="str">
        <f>IF($A28="","",INDEX(入力!$B$30:$Q$56,MATCH($A28,入力!$R$30:$R$56,0),15))</f>
        <v/>
      </c>
      <c r="P28" s="236"/>
      <c r="Q28" s="252"/>
      <c r="U28" s="244">
        <v>12</v>
      </c>
      <c r="V28" s="249" t="str">
        <f>IFERROR(VLOOKUP(U28,入力!$Z$33:$Z$56,1,FALSE),"")</f>
        <v/>
      </c>
      <c r="W28" s="250" t="str">
        <f>IFERROR(INDEX(入力!$R$33:$R$56,MATCH(③選手権!U28,入力!$Z$33:$Z$56,0),1),"")</f>
        <v/>
      </c>
      <c r="X28" s="251" t="str">
        <f>IF(V28="","",MAX(X$16:X27)+1)</f>
        <v/>
      </c>
    </row>
    <row r="29" spans="1:24" ht="27" customHeight="1">
      <c r="A29" s="224" t="str">
        <f>IF(ROW(A29)-16&gt;MAX(③選手権!X$17:X$46),"",INDEX(③選手権!W$17:W$46,MATCH(ROW(A29)-16,③選手権!X$17:X$46,0)))</f>
        <v/>
      </c>
      <c r="B29" s="658" t="str">
        <f>IF($A29="","",INDEX(入力!$B$30:$Q$56,MATCH($A29,入力!$R$30:$R$56,0),1))</f>
        <v/>
      </c>
      <c r="C29" s="659" t="e">
        <f>IF(入力!#REF!="","",+入力!#REF!)</f>
        <v>#REF!</v>
      </c>
      <c r="D29" s="660" t="e">
        <f>IF(入力!#REF!="","",+入力!#REF!)</f>
        <v>#REF!</v>
      </c>
      <c r="E29" s="193" t="str">
        <f>IF($A29="","",INDEX(入力!$B$30:$Q$56,MATCH($A29,入力!$R$30:$R$56,0),4))</f>
        <v/>
      </c>
      <c r="F29" s="222" t="str">
        <f>IF($A29="","",INDEX(入力!$B$30:$Q$56,MATCH($A29,入力!$R$30:$R$56,0),5))</f>
        <v/>
      </c>
      <c r="G29" s="658" t="str">
        <f>IF($A29="","",INDEX(入力!$B$30:$Q$56,MATCH($A29,入力!$R$30:$R$56,0),6))</f>
        <v/>
      </c>
      <c r="H29" s="659" t="str">
        <f>IF($A30="","",INDEX(入力!$B$30:$Q$55,MATCH($A30,入力!$R$30:$R$55,0),3))</f>
        <v/>
      </c>
      <c r="I29" s="659" t="str">
        <f>IF($A30="","",INDEX(入力!$B$30:$Q$55,MATCH($A30,入力!$R$30:$R$55,0),3))</f>
        <v/>
      </c>
      <c r="J29" s="660" t="str">
        <f>IF($A30="","",INDEX(入力!$B$30:$Q$55,MATCH($A30,入力!$R$30:$R$55,0),3))</f>
        <v/>
      </c>
      <c r="K29" s="222" t="str">
        <f>IF($A29="","",INDEX(入力!$B$30:$Q$56,MATCH($A29,入力!$R$30:$R$56,0),10))</f>
        <v/>
      </c>
      <c r="L29" s="694" t="str">
        <f>IF($A29="","",INDEX(入力!$B$30:$Q$56,MATCH($A29,入力!$R$30:$R$56,0),12))</f>
        <v/>
      </c>
      <c r="M29" s="695" t="e">
        <f>IF(入力!#REF!="","",+入力!#REF!)</f>
        <v>#REF!</v>
      </c>
      <c r="N29" s="696" t="e">
        <f>IF(入力!#REF!="","",+入力!#REF!)</f>
        <v>#REF!</v>
      </c>
      <c r="O29" s="222" t="str">
        <f>IF($A29="","",INDEX(入力!$B$30:$Q$56,MATCH($A29,入力!$R$30:$R$56,0),15))</f>
        <v/>
      </c>
      <c r="P29" s="193"/>
      <c r="Q29" s="248"/>
      <c r="U29" s="244">
        <v>13</v>
      </c>
      <c r="V29" s="249" t="str">
        <f>IFERROR(VLOOKUP(U29,入力!$Z$33:$Z$56,1,FALSE),"")</f>
        <v/>
      </c>
      <c r="W29" s="250" t="str">
        <f>IFERROR(INDEX(入力!$R$33:$R$56,MATCH(③選手権!U29,入力!$Z$33:$Z$56,0),1),"")</f>
        <v/>
      </c>
      <c r="X29" s="251" t="str">
        <f>IF(V29="","",MAX(X$16:X28)+1)</f>
        <v/>
      </c>
    </row>
    <row r="30" spans="1:24" ht="27" customHeight="1">
      <c r="A30" s="231" t="str">
        <f>IF(ROW(A30)-16&gt;MAX(③選手権!X$17:X$46),"",INDEX(③選手権!W$17:W$46,MATCH(ROW(A30)-16,③選手権!X$17:X$46,0)))</f>
        <v/>
      </c>
      <c r="B30" s="703" t="str">
        <f>IF($A30="","",INDEX(入力!$B$30:$Q$56,MATCH($A30,入力!$R$30:$R$56,0),1))</f>
        <v/>
      </c>
      <c r="C30" s="704" t="e">
        <f>IF(入力!#REF!="","",+入力!#REF!)</f>
        <v>#REF!</v>
      </c>
      <c r="D30" s="705" t="e">
        <f>IF(入力!#REF!="","",+入力!#REF!)</f>
        <v>#REF!</v>
      </c>
      <c r="E30" s="238" t="str">
        <f>IF($A30="","",INDEX(入力!$B$30:$Q$56,MATCH($A30,入力!$R$30:$R$56,0),4))</f>
        <v/>
      </c>
      <c r="F30" s="237" t="str">
        <f>IF($A30="","",INDEX(入力!$B$30:$Q$56,MATCH($A30,入力!$R$30:$R$56,0),5))</f>
        <v/>
      </c>
      <c r="G30" s="703" t="str">
        <f>IF($A30="","",INDEX(入力!$B$30:$Q$56,MATCH($A30,入力!$R$30:$R$56,0),6))</f>
        <v/>
      </c>
      <c r="H30" s="704" t="e">
        <f>IF($A31="","",INDEX(入力!$B$30:$Q$55,MATCH($A31,入力!$R$30:$R$55,0),3))</f>
        <v>#N/A</v>
      </c>
      <c r="I30" s="704" t="e">
        <f>IF($A31="","",INDEX(入力!$B$30:$Q$55,MATCH($A31,入力!$R$30:$R$55,0),3))</f>
        <v>#N/A</v>
      </c>
      <c r="J30" s="705" t="e">
        <f>IF($A31="","",INDEX(入力!$B$30:$Q$55,MATCH($A31,入力!$R$30:$R$55,0),3))</f>
        <v>#N/A</v>
      </c>
      <c r="K30" s="237" t="str">
        <f>IF($A30="","",INDEX(入力!$B$30:$Q$56,MATCH($A30,入力!$R$30:$R$56,0),10))</f>
        <v/>
      </c>
      <c r="L30" s="706" t="str">
        <f>IF($A30="","",INDEX(入力!$B$30:$Q$56,MATCH($A30,入力!$R$30:$R$56,0),12))</f>
        <v/>
      </c>
      <c r="M30" s="707" t="e">
        <f>IF(入力!#REF!="","",+入力!#REF!)</f>
        <v>#REF!</v>
      </c>
      <c r="N30" s="708" t="e">
        <f>IF(入力!#REF!="","",+入力!#REF!)</f>
        <v>#REF!</v>
      </c>
      <c r="O30" s="237" t="str">
        <f>IF($A30="","",INDEX(入力!$B$30:$Q$56,MATCH($A30,入力!$R$30:$R$56,0),15))</f>
        <v/>
      </c>
      <c r="P30" s="238"/>
      <c r="Q30" s="259"/>
      <c r="U30" s="244">
        <v>14</v>
      </c>
      <c r="V30" s="249" t="str">
        <f>IFERROR(VLOOKUP(U30,入力!$Z$33:$Z$56,1,FALSE),"")</f>
        <v/>
      </c>
      <c r="W30" s="250" t="str">
        <f>IFERROR(INDEX(入力!$R$33:$R$56,MATCH(③選手権!U30,入力!$Z$33:$Z$56,0),1),"")</f>
        <v/>
      </c>
      <c r="X30" s="251" t="str">
        <f>IF(V30="","",MAX(X$16:X29)+1)</f>
        <v/>
      </c>
    </row>
    <row r="31" spans="1:24" ht="27.65" customHeight="1">
      <c r="A31" s="709" t="s">
        <v>92</v>
      </c>
      <c r="B31" s="709"/>
      <c r="C31" s="709"/>
      <c r="D31" s="709"/>
      <c r="E31" s="709"/>
      <c r="F31" s="709"/>
      <c r="G31" s="709"/>
      <c r="H31" s="709"/>
      <c r="I31" s="709"/>
      <c r="J31" s="709"/>
      <c r="K31" s="709"/>
      <c r="L31" s="709"/>
      <c r="M31" s="709"/>
      <c r="N31" s="709"/>
      <c r="O31" s="709"/>
      <c r="P31" s="709"/>
      <c r="Q31" s="709"/>
      <c r="U31" s="244">
        <v>15</v>
      </c>
      <c r="V31" s="249" t="str">
        <f>IFERROR(VLOOKUP(U31,入力!$Z$33:$Z$56,1,FALSE),"")</f>
        <v/>
      </c>
      <c r="W31" s="250" t="str">
        <f>IFERROR(INDEX(入力!$R$33:$R$56,MATCH(③選手権!U31,入力!$Z$33:$Z$56,0),1),"")</f>
        <v/>
      </c>
      <c r="X31" s="251" t="str">
        <f>IF(V31="","",MAX(X$16:X30)+1)</f>
        <v/>
      </c>
    </row>
    <row r="32" spans="1:24" ht="27.65" customHeight="1">
      <c r="A32" s="709" t="s">
        <v>213</v>
      </c>
      <c r="B32" s="709"/>
      <c r="C32" s="709"/>
      <c r="D32" s="709"/>
      <c r="E32" s="709"/>
      <c r="F32" s="709"/>
      <c r="G32" s="709"/>
      <c r="H32" s="709"/>
      <c r="I32" s="709"/>
      <c r="J32" s="709"/>
      <c r="K32" s="709"/>
      <c r="L32" s="709"/>
      <c r="M32" s="709"/>
      <c r="N32" s="709"/>
      <c r="O32" s="709"/>
      <c r="P32" s="539"/>
      <c r="Q32" s="539"/>
      <c r="U32" s="244">
        <v>16</v>
      </c>
      <c r="V32" s="249" t="str">
        <f>IFERROR(VLOOKUP(U32,入力!$Z$33:$Z$56,1,FALSE),"")</f>
        <v/>
      </c>
      <c r="W32" s="250" t="str">
        <f>IFERROR(INDEX(入力!$R$33:$R$56,MATCH(③選手権!U32,入力!$Z$33:$Z$56,0),1),"")</f>
        <v/>
      </c>
      <c r="X32" s="251" t="str">
        <f>IF(V32="","",MAX(X$16:X31)+1)</f>
        <v/>
      </c>
    </row>
    <row r="33" spans="2:24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U33" s="244">
        <v>17</v>
      </c>
      <c r="V33" s="249" t="str">
        <f>IFERROR(VLOOKUP(U33,入力!$Z$33:$Z$56,1,FALSE),"")</f>
        <v/>
      </c>
      <c r="W33" s="250" t="str">
        <f>IFERROR(INDEX(入力!$R$33:$R$56,MATCH(③選手権!U33,入力!$Z$33:$Z$56,0),1),"")</f>
        <v/>
      </c>
      <c r="X33" s="251" t="str">
        <f>IF(V33="","",MAX(X$16:X32)+1)</f>
        <v/>
      </c>
    </row>
    <row r="34" spans="2:24">
      <c r="E34" s="27"/>
      <c r="F34" s="27"/>
      <c r="G34" s="27"/>
      <c r="H34" s="27"/>
      <c r="U34" s="244">
        <v>18</v>
      </c>
      <c r="V34" s="249" t="str">
        <f>IFERROR(VLOOKUP(U34,入力!$Z$33:$Z$56,1,FALSE),"")</f>
        <v/>
      </c>
      <c r="W34" s="250" t="str">
        <f>IFERROR(INDEX(入力!$R$33:$R$56,MATCH(③選手権!U34,入力!$Z$33:$Z$56,0),1),"")</f>
        <v/>
      </c>
      <c r="X34" s="251" t="str">
        <f>IF(V34="","",MAX(X$16:X33)+1)</f>
        <v/>
      </c>
    </row>
    <row r="35" spans="2:24">
      <c r="U35" s="244">
        <v>19</v>
      </c>
      <c r="V35" s="249" t="str">
        <f>IFERROR(VLOOKUP(U35,入力!$Z$33:$Z$56,1,FALSE),"")</f>
        <v/>
      </c>
      <c r="W35" s="250" t="str">
        <f>IFERROR(INDEX(入力!$R$33:$R$56,MATCH(③選手権!U35,入力!$Z$33:$Z$56,0),1),"")</f>
        <v/>
      </c>
      <c r="X35" s="251" t="str">
        <f>IF(V35="","",MAX(X$16:X34)+1)</f>
        <v/>
      </c>
    </row>
    <row r="36" spans="2:24">
      <c r="U36" s="244">
        <v>20</v>
      </c>
      <c r="V36" s="249" t="str">
        <f>IFERROR(VLOOKUP(U36,入力!$Z$33:$Z$56,1,FALSE),"")</f>
        <v/>
      </c>
      <c r="W36" s="250" t="str">
        <f>IFERROR(INDEX(入力!$R$33:$R$56,MATCH(③選手権!U36,入力!$Z$33:$Z$56,0),1),"")</f>
        <v/>
      </c>
      <c r="X36" s="251" t="str">
        <f>IF(V36="","",MAX(X$16:X35)+1)</f>
        <v/>
      </c>
    </row>
    <row r="37" spans="2:24">
      <c r="U37" s="244">
        <v>21</v>
      </c>
      <c r="V37" s="249" t="str">
        <f>IFERROR(VLOOKUP(U37,入力!$Z$33:$Z$56,1,FALSE),"")</f>
        <v/>
      </c>
      <c r="W37" s="250" t="str">
        <f>IFERROR(INDEX(入力!$R$33:$R$56,MATCH(③選手権!U37,入力!$Z$33:$Z$56,0),1),"")</f>
        <v/>
      </c>
      <c r="X37" s="251" t="str">
        <f>IF(V37="","",MAX(X$16:X36)+1)</f>
        <v/>
      </c>
    </row>
    <row r="38" spans="2:24">
      <c r="U38" s="244">
        <v>22</v>
      </c>
      <c r="V38" s="249" t="str">
        <f>IFERROR(VLOOKUP(U38,入力!$Z$33:$Z$56,1,FALSE),"")</f>
        <v/>
      </c>
      <c r="W38" s="250" t="str">
        <f>IFERROR(INDEX(入力!$R$33:$R$56,MATCH(③選手権!U38,入力!$Z$33:$Z$56,0),1),"")</f>
        <v/>
      </c>
      <c r="X38" s="251" t="str">
        <f>IF(V38="","",MAX(X$16:X37)+1)</f>
        <v/>
      </c>
    </row>
    <row r="39" spans="2:24">
      <c r="U39" s="244">
        <v>23</v>
      </c>
      <c r="V39" s="249" t="str">
        <f>IFERROR(VLOOKUP(U39,入力!$Z$33:$Z$56,1,FALSE),"")</f>
        <v/>
      </c>
      <c r="W39" s="250" t="str">
        <f>IFERROR(INDEX(入力!$R$33:$R$56,MATCH(③選手権!U39,入力!$Z$33:$Z$56,0),1),"")</f>
        <v/>
      </c>
      <c r="X39" s="251" t="str">
        <f>IF(V39="","",MAX(X$16:X38)+1)</f>
        <v/>
      </c>
    </row>
    <row r="40" spans="2:24">
      <c r="U40" s="244">
        <v>24</v>
      </c>
      <c r="V40" s="249" t="str">
        <f>IFERROR(VLOOKUP(U40,入力!$Z$33:$Z$56,1,FALSE),"")</f>
        <v/>
      </c>
      <c r="W40" s="250" t="str">
        <f>IFERROR(INDEX(入力!$R$33:$R$56,MATCH(③選手権!U40,入力!$Z$33:$Z$56,0),1),"")</f>
        <v/>
      </c>
      <c r="X40" s="251" t="str">
        <f>IF(V40="","",MAX(X$16:X39)+1)</f>
        <v/>
      </c>
    </row>
    <row r="41" spans="2:24">
      <c r="U41" s="244">
        <v>25</v>
      </c>
      <c r="V41" s="249" t="str">
        <f>IFERROR(VLOOKUP(U41,入力!$Z$33:$Z$56,1,FALSE),"")</f>
        <v/>
      </c>
      <c r="W41" s="250" t="str">
        <f>IFERROR(INDEX(入力!$R$33:$R$56,MATCH(③選手権!U41,入力!$Z$33:$Z$56,0),1),"")</f>
        <v/>
      </c>
      <c r="X41" s="251" t="str">
        <f>IF(V41="","",MAX(X$16:X40)+1)</f>
        <v/>
      </c>
    </row>
    <row r="42" spans="2:24">
      <c r="U42" s="244">
        <v>26</v>
      </c>
      <c r="V42" s="249" t="str">
        <f>IFERROR(VLOOKUP(U42,入力!$Z$33:$Z$56,1,FALSE),"")</f>
        <v/>
      </c>
      <c r="W42" s="250" t="str">
        <f>IFERROR(INDEX(入力!$R$33:$R$56,MATCH(③選手権!U42,入力!$Z$33:$Z$56,0),1),"")</f>
        <v/>
      </c>
      <c r="X42" s="251" t="str">
        <f>IF(V42="","",MAX(X$16:X41)+1)</f>
        <v/>
      </c>
    </row>
    <row r="43" spans="2:24">
      <c r="U43" s="244">
        <v>27</v>
      </c>
      <c r="V43" s="249" t="str">
        <f>IFERROR(VLOOKUP(U43,入力!$Z$33:$Z$56,1,FALSE),"")</f>
        <v/>
      </c>
      <c r="W43" s="250" t="str">
        <f>IFERROR(INDEX(入力!$R$33:$R$56,MATCH(③選手権!U43,入力!$Z$33:$Z$56,0),1),"")</f>
        <v/>
      </c>
      <c r="X43" s="251" t="str">
        <f>IF(V43="","",MAX(X$16:X42)+1)</f>
        <v/>
      </c>
    </row>
    <row r="44" spans="2:24">
      <c r="U44" s="244">
        <v>28</v>
      </c>
      <c r="V44" s="249" t="str">
        <f>IFERROR(VLOOKUP(U44,入力!$Z$33:$Z$56,1,FALSE),"")</f>
        <v/>
      </c>
      <c r="W44" s="250" t="str">
        <f>IFERROR(INDEX(入力!$R$33:$R$56,MATCH(③選手権!U44,入力!$Z$33:$Z$56,0),1),"")</f>
        <v/>
      </c>
      <c r="X44" s="251" t="str">
        <f>IF(V44="","",MAX(X$16:X43)+1)</f>
        <v/>
      </c>
    </row>
    <row r="45" spans="2:24">
      <c r="U45" s="244">
        <v>29</v>
      </c>
      <c r="V45" s="249" t="str">
        <f>IFERROR(VLOOKUP(U45,入力!$Z$33:$Z$56,1,FALSE),"")</f>
        <v/>
      </c>
      <c r="W45" s="250" t="str">
        <f>IFERROR(INDEX(入力!$R$33:$R$56,MATCH(③選手権!U45,入力!$Z$33:$Z$56,0),1),"")</f>
        <v/>
      </c>
      <c r="X45" s="251" t="str">
        <f>IF(V45="","",MAX(X$16:X44)+1)</f>
        <v/>
      </c>
    </row>
    <row r="46" spans="2:24">
      <c r="U46" s="254">
        <v>30</v>
      </c>
      <c r="V46" s="255" t="str">
        <f>IFERROR(VLOOKUP(U46,入力!$Z$33:$Z$56,1,FALSE),"")</f>
        <v/>
      </c>
      <c r="W46" s="256" t="str">
        <f>IFERROR(INDEX(入力!$R$33:$R$56,MATCH(③選手権!U46,入力!$Z$33:$Z$56,0),1),"")</f>
        <v/>
      </c>
      <c r="X46" s="257" t="str">
        <f>IF(V46="","",MAX(X$16:X45)+1)</f>
        <v/>
      </c>
    </row>
    <row r="47" spans="2:24">
      <c r="U47" s="43"/>
    </row>
    <row r="48" spans="2:24">
      <c r="U48" s="43"/>
    </row>
    <row r="49" spans="21:21">
      <c r="U49" s="43"/>
    </row>
    <row r="50" spans="21:21">
      <c r="U50" s="43"/>
    </row>
    <row r="51" spans="21:21">
      <c r="U51" s="43"/>
    </row>
    <row r="52" spans="21:21">
      <c r="U52" s="43"/>
    </row>
    <row r="53" spans="21:21">
      <c r="U53" s="43"/>
    </row>
    <row r="54" spans="21:21">
      <c r="U54" s="43"/>
    </row>
    <row r="55" spans="21:21">
      <c r="U55" s="43"/>
    </row>
    <row r="56" spans="21:21">
      <c r="U56" s="43"/>
    </row>
    <row r="57" spans="21:21">
      <c r="U57" s="43"/>
    </row>
    <row r="58" spans="21:21">
      <c r="U58" s="43"/>
    </row>
    <row r="59" spans="21:21">
      <c r="U59" s="43"/>
    </row>
    <row r="60" spans="21:21">
      <c r="U60" s="43"/>
    </row>
    <row r="61" spans="21:21">
      <c r="U61" s="43"/>
    </row>
    <row r="62" spans="21:21">
      <c r="U62" s="43"/>
    </row>
    <row r="63" spans="21:21">
      <c r="U63" s="43"/>
    </row>
    <row r="64" spans="21:21">
      <c r="U64" s="43"/>
    </row>
    <row r="65" spans="21:21">
      <c r="U65" s="43"/>
    </row>
    <row r="66" spans="21:21">
      <c r="U66" s="43"/>
    </row>
    <row r="67" spans="21:21">
      <c r="U67" s="43"/>
    </row>
    <row r="68" spans="21:21">
      <c r="U68" s="43"/>
    </row>
    <row r="69" spans="21:21">
      <c r="U69" s="43"/>
    </row>
    <row r="70" spans="21:21">
      <c r="U70" s="43"/>
    </row>
    <row r="71" spans="21:21">
      <c r="U71" s="43"/>
    </row>
    <row r="72" spans="21:21">
      <c r="U72" s="43"/>
    </row>
    <row r="73" spans="21:21">
      <c r="U73" s="43"/>
    </row>
    <row r="74" spans="21:21">
      <c r="U74" s="43"/>
    </row>
    <row r="75" spans="21:21">
      <c r="U75" s="43"/>
    </row>
    <row r="76" spans="21:21">
      <c r="U76" s="43"/>
    </row>
    <row r="77" spans="21:21">
      <c r="U77" s="43"/>
    </row>
    <row r="78" spans="21:21">
      <c r="U78" s="43"/>
    </row>
    <row r="79" spans="21:21">
      <c r="U79" s="43"/>
    </row>
    <row r="80" spans="21:21">
      <c r="U80" s="43"/>
    </row>
    <row r="81" spans="21:21">
      <c r="U81" s="43"/>
    </row>
    <row r="82" spans="21:21">
      <c r="U82" s="43"/>
    </row>
    <row r="83" spans="21:21">
      <c r="U83" s="43"/>
    </row>
    <row r="84" spans="21:21">
      <c r="U84" s="43"/>
    </row>
    <row r="85" spans="21:21">
      <c r="U85" s="43"/>
    </row>
    <row r="86" spans="21:21">
      <c r="U86" s="43"/>
    </row>
    <row r="87" spans="21:21">
      <c r="U87" s="43"/>
    </row>
    <row r="88" spans="21:21">
      <c r="U88" s="43"/>
    </row>
    <row r="89" spans="21:21">
      <c r="U89" s="43"/>
    </row>
    <row r="90" spans="21:21">
      <c r="U90" s="43"/>
    </row>
    <row r="91" spans="21:21">
      <c r="U91" s="43"/>
    </row>
    <row r="92" spans="21:21">
      <c r="U92" s="43"/>
    </row>
    <row r="93" spans="21:21">
      <c r="U93" s="43"/>
    </row>
    <row r="94" spans="21:21">
      <c r="U94" s="43"/>
    </row>
    <row r="95" spans="21:21">
      <c r="U95" s="43"/>
    </row>
    <row r="96" spans="21:21">
      <c r="U96" s="43"/>
    </row>
    <row r="97" spans="21:21">
      <c r="U97" s="43"/>
    </row>
    <row r="98" spans="21:21">
      <c r="U98" s="43"/>
    </row>
    <row r="99" spans="21:21">
      <c r="U99" s="43"/>
    </row>
    <row r="100" spans="21:21">
      <c r="U100" s="43"/>
    </row>
    <row r="101" spans="21:21">
      <c r="U101" s="43"/>
    </row>
    <row r="102" spans="21:21">
      <c r="U102" s="43"/>
    </row>
    <row r="103" spans="21:21">
      <c r="U103" s="43"/>
    </row>
    <row r="104" spans="21:21">
      <c r="U104" s="43"/>
    </row>
    <row r="105" spans="21:21">
      <c r="U105" s="43"/>
    </row>
    <row r="106" spans="21:21">
      <c r="U106" s="43"/>
    </row>
    <row r="107" spans="21:21">
      <c r="U107" s="43"/>
    </row>
    <row r="108" spans="21:21">
      <c r="U108" s="43"/>
    </row>
    <row r="109" spans="21:21">
      <c r="U109" s="43"/>
    </row>
    <row r="110" spans="21:21">
      <c r="U110" s="43"/>
    </row>
    <row r="111" spans="21:21">
      <c r="U111" s="43"/>
    </row>
    <row r="112" spans="21:21">
      <c r="U112" s="43"/>
    </row>
    <row r="113" spans="21:21">
      <c r="U113" s="43"/>
    </row>
    <row r="114" spans="21:21">
      <c r="U114" s="43"/>
    </row>
    <row r="115" spans="21:21">
      <c r="U115" s="43"/>
    </row>
    <row r="116" spans="21:21">
      <c r="U116" s="43"/>
    </row>
    <row r="117" spans="21:21">
      <c r="U117" s="43"/>
    </row>
    <row r="118" spans="21:21">
      <c r="U118" s="43"/>
    </row>
    <row r="119" spans="21:21">
      <c r="U119" s="43"/>
    </row>
    <row r="120" spans="21:21">
      <c r="U120" s="43"/>
    </row>
    <row r="121" spans="21:21">
      <c r="U121" s="43"/>
    </row>
    <row r="122" spans="21:21">
      <c r="U122" s="43"/>
    </row>
    <row r="123" spans="21:21">
      <c r="U123" s="43"/>
    </row>
    <row r="124" spans="21:21">
      <c r="U124" s="43"/>
    </row>
    <row r="125" spans="21:21">
      <c r="U125" s="43"/>
    </row>
    <row r="126" spans="21:21">
      <c r="U126" s="43"/>
    </row>
    <row r="127" spans="21:21">
      <c r="U127" s="43"/>
    </row>
    <row r="128" spans="21:21">
      <c r="U128" s="43"/>
    </row>
    <row r="129" spans="21:21">
      <c r="U129" s="43"/>
    </row>
    <row r="130" spans="21:21">
      <c r="U130" s="43"/>
    </row>
    <row r="131" spans="21:21">
      <c r="U131" s="43"/>
    </row>
    <row r="132" spans="21:21">
      <c r="U132" s="43"/>
    </row>
    <row r="133" spans="21:21">
      <c r="U133" s="43"/>
    </row>
    <row r="134" spans="21:21">
      <c r="U134" s="43"/>
    </row>
    <row r="135" spans="21:21">
      <c r="U135" s="43"/>
    </row>
    <row r="136" spans="21:21">
      <c r="U136" s="43"/>
    </row>
    <row r="137" spans="21:21">
      <c r="U137" s="43"/>
    </row>
    <row r="138" spans="21:21">
      <c r="U138" s="43"/>
    </row>
    <row r="139" spans="21:21">
      <c r="U139" s="43"/>
    </row>
    <row r="140" spans="21:21">
      <c r="U140" s="43"/>
    </row>
    <row r="141" spans="21:21">
      <c r="U141" s="43"/>
    </row>
    <row r="142" spans="21:21">
      <c r="U142" s="43"/>
    </row>
    <row r="143" spans="21:21">
      <c r="U143" s="43"/>
    </row>
    <row r="144" spans="21:21">
      <c r="U144" s="43"/>
    </row>
    <row r="145" spans="21:21">
      <c r="U145" s="43"/>
    </row>
    <row r="146" spans="21:21">
      <c r="U146" s="43"/>
    </row>
    <row r="147" spans="21:21">
      <c r="U147" s="43"/>
    </row>
    <row r="148" spans="21:21">
      <c r="U148" s="43"/>
    </row>
    <row r="149" spans="21:21">
      <c r="U149" s="43"/>
    </row>
    <row r="150" spans="21:21">
      <c r="U150" s="43"/>
    </row>
    <row r="151" spans="21:21">
      <c r="U151" s="43"/>
    </row>
    <row r="152" spans="21:21">
      <c r="U152" s="43"/>
    </row>
    <row r="153" spans="21:21">
      <c r="U153" s="43"/>
    </row>
    <row r="154" spans="21:21">
      <c r="U154" s="43"/>
    </row>
    <row r="155" spans="21:21">
      <c r="U155" s="43"/>
    </row>
    <row r="156" spans="21:21">
      <c r="U156" s="43"/>
    </row>
    <row r="157" spans="21:21">
      <c r="U157" s="43"/>
    </row>
    <row r="158" spans="21:21">
      <c r="U158" s="43"/>
    </row>
    <row r="159" spans="21:21">
      <c r="U159" s="43"/>
    </row>
    <row r="160" spans="21:21">
      <c r="U160" s="43"/>
    </row>
    <row r="161" spans="21:21">
      <c r="U161" s="43"/>
    </row>
    <row r="162" spans="21:21">
      <c r="U162" s="43"/>
    </row>
    <row r="163" spans="21:21">
      <c r="U163" s="43"/>
    </row>
    <row r="164" spans="21:21">
      <c r="U164" s="43"/>
    </row>
    <row r="165" spans="21:21">
      <c r="U165" s="43"/>
    </row>
    <row r="166" spans="21:21">
      <c r="U166" s="43"/>
    </row>
    <row r="167" spans="21:21">
      <c r="U167" s="43"/>
    </row>
    <row r="168" spans="21:21">
      <c r="U168" s="43"/>
    </row>
    <row r="169" spans="21:21">
      <c r="U169" s="43"/>
    </row>
    <row r="170" spans="21:21">
      <c r="U170" s="43"/>
    </row>
    <row r="171" spans="21:21">
      <c r="U171" s="43"/>
    </row>
    <row r="172" spans="21:21">
      <c r="U172" s="43"/>
    </row>
    <row r="173" spans="21:21">
      <c r="U173" s="43"/>
    </row>
    <row r="174" spans="21:21">
      <c r="U174" s="43"/>
    </row>
    <row r="175" spans="21:21">
      <c r="U175" s="43"/>
    </row>
    <row r="176" spans="21:21">
      <c r="U176" s="43"/>
    </row>
    <row r="177" spans="21:21">
      <c r="U177" s="43"/>
    </row>
    <row r="178" spans="21:21">
      <c r="U178" s="43"/>
    </row>
    <row r="179" spans="21:21">
      <c r="U179" s="43"/>
    </row>
    <row r="180" spans="21:21">
      <c r="U180" s="43"/>
    </row>
    <row r="181" spans="21:21">
      <c r="U181" s="43"/>
    </row>
    <row r="182" spans="21:21">
      <c r="U182" s="43"/>
    </row>
    <row r="183" spans="21:21">
      <c r="U183" s="43"/>
    </row>
    <row r="184" spans="21:21">
      <c r="U184" s="43"/>
    </row>
    <row r="185" spans="21:21">
      <c r="U185" s="43"/>
    </row>
    <row r="186" spans="21:21">
      <c r="U186" s="43"/>
    </row>
    <row r="187" spans="21:21">
      <c r="U187" s="43"/>
    </row>
    <row r="188" spans="21:21">
      <c r="U188" s="43"/>
    </row>
    <row r="189" spans="21:21">
      <c r="U189" s="43"/>
    </row>
    <row r="190" spans="21:21">
      <c r="U190" s="43"/>
    </row>
    <row r="191" spans="21:21">
      <c r="U191" s="43"/>
    </row>
    <row r="192" spans="21:21">
      <c r="U192" s="43"/>
    </row>
    <row r="193" spans="21:21">
      <c r="U193" s="43"/>
    </row>
    <row r="194" spans="21:21">
      <c r="U194" s="43"/>
    </row>
    <row r="195" spans="21:21">
      <c r="U195" s="43"/>
    </row>
    <row r="196" spans="21:21">
      <c r="U196" s="43"/>
    </row>
    <row r="197" spans="21:21">
      <c r="U197" s="43"/>
    </row>
    <row r="198" spans="21:21">
      <c r="U198" s="43"/>
    </row>
    <row r="199" spans="21:21">
      <c r="U199" s="43"/>
    </row>
    <row r="200" spans="21:21">
      <c r="U200" s="43"/>
    </row>
    <row r="201" spans="21:21">
      <c r="U201" s="43"/>
    </row>
    <row r="202" spans="21:21">
      <c r="U202" s="43"/>
    </row>
    <row r="203" spans="21:21">
      <c r="U203" s="43"/>
    </row>
    <row r="204" spans="21:21">
      <c r="U204" s="43"/>
    </row>
    <row r="205" spans="21:21">
      <c r="U205" s="43"/>
    </row>
    <row r="206" spans="21:21">
      <c r="U206" s="43"/>
    </row>
    <row r="207" spans="21:21">
      <c r="U207" s="43"/>
    </row>
    <row r="208" spans="21:21">
      <c r="U208" s="43"/>
    </row>
    <row r="209" spans="21:21">
      <c r="U209" s="43"/>
    </row>
    <row r="210" spans="21:21">
      <c r="U210" s="43"/>
    </row>
    <row r="211" spans="21:21">
      <c r="U211" s="43"/>
    </row>
    <row r="212" spans="21:21">
      <c r="U212" s="43"/>
    </row>
    <row r="213" spans="21:21">
      <c r="U213" s="43"/>
    </row>
    <row r="214" spans="21:21">
      <c r="U214" s="43"/>
    </row>
    <row r="215" spans="21:21">
      <c r="U215" s="43"/>
    </row>
    <row r="216" spans="21:21">
      <c r="U216" s="43"/>
    </row>
    <row r="217" spans="21:21">
      <c r="U217" s="43"/>
    </row>
    <row r="218" spans="21:21">
      <c r="U218" s="43"/>
    </row>
    <row r="219" spans="21:21">
      <c r="U219" s="43"/>
    </row>
    <row r="220" spans="21:21">
      <c r="U220" s="43"/>
    </row>
    <row r="221" spans="21:21">
      <c r="U221" s="43"/>
    </row>
    <row r="222" spans="21:21">
      <c r="U222" s="43"/>
    </row>
    <row r="223" spans="21:21">
      <c r="U223" s="43"/>
    </row>
    <row r="224" spans="21:21">
      <c r="U224" s="43"/>
    </row>
    <row r="225" spans="21:21">
      <c r="U225" s="43"/>
    </row>
    <row r="226" spans="21:21">
      <c r="U226" s="43"/>
    </row>
    <row r="227" spans="21:21">
      <c r="U227" s="43"/>
    </row>
    <row r="228" spans="21:21">
      <c r="U228" s="43"/>
    </row>
    <row r="229" spans="21:21">
      <c r="U229" s="43"/>
    </row>
    <row r="230" spans="21:21">
      <c r="U230" s="43"/>
    </row>
    <row r="231" spans="21:21">
      <c r="U231" s="43"/>
    </row>
    <row r="232" spans="21:21">
      <c r="U232" s="43"/>
    </row>
    <row r="233" spans="21:21">
      <c r="U233" s="43"/>
    </row>
    <row r="234" spans="21:21">
      <c r="U234" s="43"/>
    </row>
    <row r="235" spans="21:21">
      <c r="U235" s="43"/>
    </row>
    <row r="236" spans="21:21">
      <c r="U236" s="43"/>
    </row>
    <row r="237" spans="21:21">
      <c r="U237" s="43"/>
    </row>
    <row r="238" spans="21:21">
      <c r="U238" s="43"/>
    </row>
    <row r="239" spans="21:21">
      <c r="U239" s="43"/>
    </row>
    <row r="240" spans="21:21">
      <c r="U240" s="43"/>
    </row>
    <row r="241" spans="21:21">
      <c r="U241" s="43"/>
    </row>
    <row r="242" spans="21:21">
      <c r="U242" s="43"/>
    </row>
    <row r="243" spans="21:21">
      <c r="U243" s="43"/>
    </row>
    <row r="244" spans="21:21">
      <c r="U244" s="43"/>
    </row>
    <row r="245" spans="21:21">
      <c r="U245" s="43"/>
    </row>
    <row r="246" spans="21:21">
      <c r="U246" s="43"/>
    </row>
    <row r="247" spans="21:21">
      <c r="U247" s="43"/>
    </row>
    <row r="248" spans="21:21">
      <c r="U248" s="43"/>
    </row>
    <row r="249" spans="21:21">
      <c r="U249" s="43"/>
    </row>
    <row r="250" spans="21:21">
      <c r="U250" s="43"/>
    </row>
    <row r="251" spans="21:21">
      <c r="U251" s="43"/>
    </row>
    <row r="252" spans="21:21">
      <c r="U252" s="43"/>
    </row>
    <row r="253" spans="21:21">
      <c r="U253" s="43"/>
    </row>
    <row r="254" spans="21:21">
      <c r="U254" s="43"/>
    </row>
    <row r="255" spans="21:21">
      <c r="U255" s="43"/>
    </row>
    <row r="256" spans="21:21">
      <c r="U256" s="43"/>
    </row>
    <row r="257" spans="21:21">
      <c r="U257" s="43"/>
    </row>
    <row r="258" spans="21:21">
      <c r="U258" s="43"/>
    </row>
    <row r="259" spans="21:21">
      <c r="U259" s="43"/>
    </row>
    <row r="260" spans="21:21">
      <c r="U260" s="43"/>
    </row>
    <row r="261" spans="21:21">
      <c r="U261" s="43"/>
    </row>
    <row r="262" spans="21:21">
      <c r="U262" s="43"/>
    </row>
    <row r="263" spans="21:21">
      <c r="U263" s="43"/>
    </row>
    <row r="264" spans="21:21">
      <c r="U264" s="43"/>
    </row>
    <row r="265" spans="21:21">
      <c r="U265" s="43"/>
    </row>
    <row r="266" spans="21:21">
      <c r="U266" s="43"/>
    </row>
    <row r="267" spans="21:21">
      <c r="U267" s="43"/>
    </row>
    <row r="268" spans="21:21">
      <c r="U268" s="43"/>
    </row>
    <row r="269" spans="21:21">
      <c r="U269" s="43"/>
    </row>
    <row r="270" spans="21:21">
      <c r="U270" s="43"/>
    </row>
    <row r="271" spans="21:21">
      <c r="U271" s="43"/>
    </row>
    <row r="272" spans="21:21">
      <c r="U272" s="43"/>
    </row>
    <row r="273" spans="21:21">
      <c r="U273" s="43"/>
    </row>
    <row r="274" spans="21:21">
      <c r="U274" s="43"/>
    </row>
    <row r="275" spans="21:21">
      <c r="U275" s="43"/>
    </row>
    <row r="276" spans="21:21">
      <c r="U276" s="43"/>
    </row>
    <row r="277" spans="21:21">
      <c r="U277" s="43"/>
    </row>
    <row r="278" spans="21:21">
      <c r="U278" s="43"/>
    </row>
    <row r="279" spans="21:21">
      <c r="U279" s="43"/>
    </row>
    <row r="280" spans="21:21">
      <c r="U280" s="43"/>
    </row>
    <row r="281" spans="21:21">
      <c r="U281" s="43"/>
    </row>
    <row r="282" spans="21:21">
      <c r="U282" s="43"/>
    </row>
    <row r="283" spans="21:21">
      <c r="U283" s="43"/>
    </row>
    <row r="284" spans="21:21">
      <c r="U284" s="43"/>
    </row>
    <row r="285" spans="21:21">
      <c r="U285" s="43"/>
    </row>
    <row r="286" spans="21:21">
      <c r="U286" s="43"/>
    </row>
    <row r="287" spans="21:21">
      <c r="U287" s="43"/>
    </row>
    <row r="288" spans="21:21">
      <c r="U288" s="43"/>
    </row>
    <row r="289" spans="21:21">
      <c r="U289" s="43"/>
    </row>
    <row r="290" spans="21:21">
      <c r="U290" s="43"/>
    </row>
    <row r="291" spans="21:21">
      <c r="U291" s="43"/>
    </row>
    <row r="292" spans="21:21">
      <c r="U292" s="43"/>
    </row>
    <row r="293" spans="21:21">
      <c r="U293" s="43"/>
    </row>
    <row r="294" spans="21:21">
      <c r="U294" s="43"/>
    </row>
    <row r="295" spans="21:21">
      <c r="U295" s="43"/>
    </row>
    <row r="296" spans="21:21">
      <c r="U296" s="43"/>
    </row>
    <row r="297" spans="21:21">
      <c r="U297" s="43"/>
    </row>
    <row r="298" spans="21:21">
      <c r="U298" s="43"/>
    </row>
    <row r="299" spans="21:21">
      <c r="U299" s="43"/>
    </row>
    <row r="300" spans="21:21">
      <c r="U300" s="43"/>
    </row>
    <row r="301" spans="21:21">
      <c r="U301" s="43"/>
    </row>
    <row r="302" spans="21:21">
      <c r="U302" s="43"/>
    </row>
    <row r="303" spans="21:21">
      <c r="U303" s="43"/>
    </row>
    <row r="304" spans="21:21">
      <c r="U304" s="43"/>
    </row>
    <row r="305" spans="21:21">
      <c r="U305" s="43"/>
    </row>
    <row r="306" spans="21:21">
      <c r="U306" s="43"/>
    </row>
    <row r="307" spans="21:21">
      <c r="U307" s="43"/>
    </row>
    <row r="308" spans="21:21">
      <c r="U308" s="43"/>
    </row>
    <row r="309" spans="21:21">
      <c r="U309" s="43"/>
    </row>
    <row r="310" spans="21:21">
      <c r="U310" s="43"/>
    </row>
    <row r="311" spans="21:21">
      <c r="U311" s="43"/>
    </row>
    <row r="312" spans="21:21">
      <c r="U312" s="43"/>
    </row>
    <row r="313" spans="21:21">
      <c r="U313" s="43"/>
    </row>
    <row r="314" spans="21:21">
      <c r="U314" s="43"/>
    </row>
    <row r="315" spans="21:21">
      <c r="U315" s="43"/>
    </row>
    <row r="316" spans="21:21">
      <c r="U316" s="43"/>
    </row>
    <row r="317" spans="21:21">
      <c r="U317" s="43"/>
    </row>
    <row r="318" spans="21:21">
      <c r="U318" s="43"/>
    </row>
    <row r="319" spans="21:21">
      <c r="U319" s="43"/>
    </row>
    <row r="320" spans="21:21">
      <c r="U320" s="43"/>
    </row>
    <row r="321" spans="21:21">
      <c r="U321" s="43"/>
    </row>
    <row r="322" spans="21:21">
      <c r="U322" s="43"/>
    </row>
    <row r="323" spans="21:21">
      <c r="U323" s="43"/>
    </row>
    <row r="324" spans="21:21">
      <c r="U324" s="43"/>
    </row>
    <row r="325" spans="21:21">
      <c r="U325" s="43"/>
    </row>
    <row r="326" spans="21:21">
      <c r="U326" s="43"/>
    </row>
    <row r="327" spans="21:21">
      <c r="U327" s="43"/>
    </row>
    <row r="328" spans="21:21">
      <c r="U328" s="43"/>
    </row>
  </sheetData>
  <sheetProtection algorithmName="SHA-512" hashValue="6NS6tASH0fjoPgI0gUEcX3pZ0WyLR32qKHbYVERnSHR8AgrYFNQaej42zZormrqnt7mCe9H5Oe7VhcPDAcQSkQ==" saltValue="2A/lleIiZuEjcHv+rAQgnQ==" spinCount="100000" sheet="1" objects="1" scenarios="1"/>
  <mergeCells count="100">
    <mergeCell ref="A31:Q31"/>
    <mergeCell ref="A32:Q32"/>
    <mergeCell ref="L5:N6"/>
    <mergeCell ref="O5:Q6"/>
    <mergeCell ref="E7:K8"/>
    <mergeCell ref="L7:N8"/>
    <mergeCell ref="O7:Q8"/>
    <mergeCell ref="B29:D29"/>
    <mergeCell ref="G29:J29"/>
    <mergeCell ref="L29:N29"/>
    <mergeCell ref="B30:D30"/>
    <mergeCell ref="G30:J30"/>
    <mergeCell ref="L30:N30"/>
    <mergeCell ref="B27:D27"/>
    <mergeCell ref="G27:J27"/>
    <mergeCell ref="L27:N27"/>
    <mergeCell ref="B28:D28"/>
    <mergeCell ref="G28:J28"/>
    <mergeCell ref="L28:N28"/>
    <mergeCell ref="B25:D25"/>
    <mergeCell ref="G25:J25"/>
    <mergeCell ref="L25:N25"/>
    <mergeCell ref="B26:D26"/>
    <mergeCell ref="G26:J26"/>
    <mergeCell ref="L26:N26"/>
    <mergeCell ref="B23:D23"/>
    <mergeCell ref="G23:J23"/>
    <mergeCell ref="L23:N23"/>
    <mergeCell ref="B24:D24"/>
    <mergeCell ref="G24:J24"/>
    <mergeCell ref="L24:N24"/>
    <mergeCell ref="B21:D21"/>
    <mergeCell ref="G21:J21"/>
    <mergeCell ref="L21:N21"/>
    <mergeCell ref="B22:D22"/>
    <mergeCell ref="G22:J22"/>
    <mergeCell ref="L22:N22"/>
    <mergeCell ref="B19:D19"/>
    <mergeCell ref="G19:J19"/>
    <mergeCell ref="L19:N19"/>
    <mergeCell ref="B20:D20"/>
    <mergeCell ref="G20:J20"/>
    <mergeCell ref="L20:N20"/>
    <mergeCell ref="B17:D17"/>
    <mergeCell ref="G17:J17"/>
    <mergeCell ref="L17:N17"/>
    <mergeCell ref="B18:D18"/>
    <mergeCell ref="G18:J18"/>
    <mergeCell ref="L18:N18"/>
    <mergeCell ref="U14:X14"/>
    <mergeCell ref="A15:Q15"/>
    <mergeCell ref="B16:D16"/>
    <mergeCell ref="G16:J16"/>
    <mergeCell ref="L16:N16"/>
    <mergeCell ref="N13:O13"/>
    <mergeCell ref="P13:Q13"/>
    <mergeCell ref="A14:C14"/>
    <mergeCell ref="D14:F14"/>
    <mergeCell ref="G14:I14"/>
    <mergeCell ref="J14:K14"/>
    <mergeCell ref="L14:M14"/>
    <mergeCell ref="N14:O14"/>
    <mergeCell ref="P14:Q14"/>
    <mergeCell ref="A13:C13"/>
    <mergeCell ref="D13:F13"/>
    <mergeCell ref="G13:I13"/>
    <mergeCell ref="J13:K13"/>
    <mergeCell ref="L13:M13"/>
    <mergeCell ref="N11:O11"/>
    <mergeCell ref="P11:Q11"/>
    <mergeCell ref="A12:C12"/>
    <mergeCell ref="D12:F12"/>
    <mergeCell ref="G12:I12"/>
    <mergeCell ref="J12:K12"/>
    <mergeCell ref="L12:M12"/>
    <mergeCell ref="N12:O12"/>
    <mergeCell ref="P12:Q12"/>
    <mergeCell ref="A11:C11"/>
    <mergeCell ref="D11:F11"/>
    <mergeCell ref="G11:I11"/>
    <mergeCell ref="J11:K11"/>
    <mergeCell ref="L11:M11"/>
    <mergeCell ref="A8:D8"/>
    <mergeCell ref="A9:O9"/>
    <mergeCell ref="A10:C10"/>
    <mergeCell ref="D10:F10"/>
    <mergeCell ref="G10:I10"/>
    <mergeCell ref="J10:M10"/>
    <mergeCell ref="N10:Q10"/>
    <mergeCell ref="A6:B6"/>
    <mergeCell ref="C6:D6"/>
    <mergeCell ref="E6:F6"/>
    <mergeCell ref="G6:K6"/>
    <mergeCell ref="A7:D7"/>
    <mergeCell ref="C1:E1"/>
    <mergeCell ref="F1:P1"/>
    <mergeCell ref="E3:G3"/>
    <mergeCell ref="A5:B5"/>
    <mergeCell ref="C5:D5"/>
    <mergeCell ref="E5:K5"/>
  </mergeCells>
  <phoneticPr fontId="66"/>
  <conditionalFormatting sqref="A31 A32:O32 A33:Q1048576">
    <cfRule type="containsErrors" dxfId="10" priority="5">
      <formula>ISERROR(A31)</formula>
    </cfRule>
  </conditionalFormatting>
  <conditionalFormatting sqref="A1:F1 Q1 A2:Q2 B3:D3 H3:N3">
    <cfRule type="containsErrors" dxfId="9" priority="6">
      <formula>ISERROR(A1)</formula>
    </cfRule>
  </conditionalFormatting>
  <conditionalFormatting sqref="A4:Q30">
    <cfRule type="containsErrors" dxfId="8" priority="1">
      <formula>ISERROR(A4)</formula>
    </cfRule>
  </conditionalFormatting>
  <conditionalFormatting sqref="U1:X13 U14 U15:X1048576">
    <cfRule type="containsErrors" dxfId="7" priority="4">
      <formula>ISERROR(U1)</formula>
    </cfRule>
  </conditionalFormatting>
  <pageMargins left="0.511811023622047" right="0.31496062992126" top="0.74803149606299202" bottom="0.55118110236220497" header="0.31496062992126" footer="0.31496062992126"/>
  <pageSetup paperSize="9" scale="97" orientation="portrait" verticalDpi="36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329"/>
  <sheetViews>
    <sheetView showZeros="0" topLeftCell="A28" zoomScale="85" zoomScaleNormal="85" workbookViewId="0">
      <selection activeCell="U13" sqref="U13"/>
    </sheetView>
  </sheetViews>
  <sheetFormatPr defaultColWidth="9" defaultRowHeight="14"/>
  <cols>
    <col min="1" max="1" width="5.81640625" style="27" customWidth="1"/>
    <col min="2" max="17" width="5.81640625" style="218" customWidth="1"/>
    <col min="18" max="18" width="0.90625" style="218" customWidth="1"/>
    <col min="19" max="16384" width="9" style="218"/>
  </cols>
  <sheetData>
    <row r="1" spans="1:24" ht="30" customHeight="1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</row>
    <row r="2" spans="1:24" ht="20.149999999999999" customHeight="1">
      <c r="A2" s="220"/>
      <c r="B2" s="220"/>
      <c r="C2" s="220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U2" s="239"/>
      <c r="V2" s="239"/>
      <c r="W2" s="239"/>
      <c r="X2" s="239"/>
    </row>
    <row r="3" spans="1:24" ht="30" customHeight="1">
      <c r="B3" s="219"/>
      <c r="C3" s="219"/>
      <c r="D3" s="219"/>
      <c r="E3" s="740">
        <f>入力!E28</f>
        <v>0</v>
      </c>
      <c r="F3" s="740"/>
      <c r="G3" s="740"/>
      <c r="H3" s="740"/>
      <c r="I3" s="740"/>
      <c r="J3" s="740"/>
      <c r="K3" s="219" t="s">
        <v>15</v>
      </c>
      <c r="L3" s="219"/>
      <c r="M3" s="219"/>
      <c r="N3" s="219"/>
      <c r="U3" s="239"/>
      <c r="V3" s="239"/>
      <c r="W3" s="239"/>
      <c r="X3" s="239"/>
    </row>
    <row r="4" spans="1:24" ht="20.149999999999999" customHeight="1">
      <c r="A4" s="220"/>
      <c r="B4" s="220"/>
      <c r="C4" s="220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U4" s="239"/>
      <c r="V4" s="239"/>
      <c r="W4" s="239"/>
      <c r="X4" s="239"/>
    </row>
    <row r="5" spans="1:24" ht="27" customHeight="1">
      <c r="A5" s="734" t="s">
        <v>50</v>
      </c>
      <c r="B5" s="735"/>
      <c r="C5" s="669" t="s">
        <v>55</v>
      </c>
      <c r="D5" s="669"/>
      <c r="E5" s="735" t="s">
        <v>188</v>
      </c>
      <c r="F5" s="735"/>
      <c r="G5" s="735"/>
      <c r="H5" s="735"/>
      <c r="I5" s="735"/>
      <c r="J5" s="735"/>
      <c r="K5" s="735"/>
      <c r="L5" s="738" t="s">
        <v>200</v>
      </c>
      <c r="M5" s="738"/>
      <c r="N5" s="738"/>
      <c r="O5" s="724" t="str">
        <f>IF(入力!H7="","",+入力!H7)</f>
        <v/>
      </c>
      <c r="P5" s="725" t="e">
        <v>#REF!</v>
      </c>
      <c r="Q5" s="726" t="e">
        <v>#REF!</v>
      </c>
      <c r="U5" s="239"/>
      <c r="V5" s="239"/>
      <c r="W5" s="239"/>
      <c r="X5" s="239"/>
    </row>
    <row r="6" spans="1:24" ht="27" customHeight="1">
      <c r="A6" s="661" t="str">
        <f>IF(入力!B11="","",+入力!B11)</f>
        <v/>
      </c>
      <c r="B6" s="662" t="s">
        <v>215</v>
      </c>
      <c r="C6" s="662" t="str">
        <f>IF(入力!P11="","",+入力!P11)</f>
        <v/>
      </c>
      <c r="D6" s="662" t="s">
        <v>215</v>
      </c>
      <c r="E6" s="736" t="s">
        <v>53</v>
      </c>
      <c r="F6" s="736"/>
      <c r="G6" s="737" t="str">
        <f>IF(入力!L11="","",+入力!L11)</f>
        <v/>
      </c>
      <c r="H6" s="737"/>
      <c r="I6" s="737"/>
      <c r="J6" s="737"/>
      <c r="K6" s="737"/>
      <c r="L6" s="739"/>
      <c r="M6" s="739"/>
      <c r="N6" s="739"/>
      <c r="O6" s="727" t="s">
        <v>215</v>
      </c>
      <c r="P6" s="728" t="e">
        <v>#REF!</v>
      </c>
      <c r="Q6" s="729" t="e">
        <v>#REF!</v>
      </c>
      <c r="U6" s="239"/>
      <c r="V6" s="239"/>
      <c r="W6" s="239"/>
      <c r="X6" s="239"/>
    </row>
    <row r="7" spans="1:24" ht="27" customHeight="1">
      <c r="A7" s="661" t="s">
        <v>201</v>
      </c>
      <c r="B7" s="662"/>
      <c r="C7" s="662"/>
      <c r="D7" s="662"/>
      <c r="E7" s="730" t="str">
        <f>IF(入力!G11="","",+入力!G11)</f>
        <v/>
      </c>
      <c r="F7" s="730"/>
      <c r="G7" s="730"/>
      <c r="H7" s="730"/>
      <c r="I7" s="730"/>
      <c r="J7" s="730"/>
      <c r="K7" s="730"/>
      <c r="L7" s="710" t="s">
        <v>202</v>
      </c>
      <c r="M7" s="711"/>
      <c r="N7" s="712"/>
      <c r="O7" s="700" t="str">
        <f>IF(入力!H8="","",+入力!H8)</f>
        <v/>
      </c>
      <c r="P7" s="701" t="e">
        <v>#REF!</v>
      </c>
      <c r="Q7" s="716" t="e">
        <v>#REF!</v>
      </c>
    </row>
    <row r="8" spans="1:24" ht="27" customHeight="1">
      <c r="A8" s="663">
        <f>IFERROR(入力!D11,"")</f>
        <v>0</v>
      </c>
      <c r="B8" s="664" t="e">
        <v>#REF!</v>
      </c>
      <c r="C8" s="664" t="s">
        <v>56</v>
      </c>
      <c r="D8" s="664" t="e">
        <v>#REF!</v>
      </c>
      <c r="E8" s="731"/>
      <c r="F8" s="731"/>
      <c r="G8" s="731"/>
      <c r="H8" s="731"/>
      <c r="I8" s="731"/>
      <c r="J8" s="731"/>
      <c r="K8" s="731"/>
      <c r="L8" s="713"/>
      <c r="M8" s="714"/>
      <c r="N8" s="715"/>
      <c r="O8" s="706" t="e">
        <v>#REF!</v>
      </c>
      <c r="P8" s="707" t="e">
        <v>#REF!</v>
      </c>
      <c r="Q8" s="717" t="e">
        <v>#REF!</v>
      </c>
    </row>
    <row r="9" spans="1:24" ht="27" customHeight="1">
      <c r="A9" s="642" t="s">
        <v>203</v>
      </c>
      <c r="B9" s="642"/>
      <c r="C9" s="642"/>
      <c r="D9" s="642"/>
      <c r="E9" s="642"/>
      <c r="F9" s="642"/>
      <c r="G9" s="642"/>
      <c r="H9" s="642"/>
      <c r="I9" s="642"/>
      <c r="J9" s="642"/>
      <c r="K9" s="642"/>
      <c r="L9" s="642"/>
      <c r="M9" s="642"/>
      <c r="N9" s="642"/>
      <c r="O9" s="642"/>
    </row>
    <row r="10" spans="1:24" s="43" customFormat="1" ht="27" customHeight="1">
      <c r="A10" s="741"/>
      <c r="B10" s="742"/>
      <c r="C10" s="742"/>
      <c r="D10" s="609" t="s">
        <v>204</v>
      </c>
      <c r="E10" s="623"/>
      <c r="F10" s="610"/>
      <c r="G10" s="609" t="s">
        <v>205</v>
      </c>
      <c r="H10" s="623"/>
      <c r="I10" s="610"/>
      <c r="J10" s="609" t="s">
        <v>64</v>
      </c>
      <c r="K10" s="623"/>
      <c r="L10" s="623"/>
      <c r="M10" s="610"/>
      <c r="N10" s="623" t="s">
        <v>65</v>
      </c>
      <c r="O10" s="623"/>
      <c r="P10" s="623"/>
      <c r="Q10" s="611"/>
      <c r="R10" s="218"/>
      <c r="S10" s="218"/>
      <c r="U10" s="218"/>
      <c r="V10" s="218"/>
      <c r="W10" s="218"/>
      <c r="X10" s="218"/>
    </row>
    <row r="11" spans="1:24" s="43" customFormat="1" ht="27" customHeight="1">
      <c r="A11" s="743" t="s">
        <v>71</v>
      </c>
      <c r="B11" s="737"/>
      <c r="C11" s="737"/>
      <c r="D11" s="612" t="str">
        <f>IFERROR(INDEX(入力!$B$19:$W$25,MATCH($A11,入力!$W$19:$W$25,0),3),"")</f>
        <v/>
      </c>
      <c r="E11" s="624" t="e">
        <f>IF(入力!#REF!="","",+入力!#REF!)</f>
        <v>#REF!</v>
      </c>
      <c r="F11" s="613" t="e">
        <f>IF(入力!#REF!="","",+入力!#REF!)</f>
        <v>#REF!</v>
      </c>
      <c r="G11" s="612" t="str">
        <f>IFERROR(INDEX(入力!$B$19:$W$25,MATCH($A11,入力!$W$19:$W$25,0),17),"")</f>
        <v/>
      </c>
      <c r="H11" s="624" t="e">
        <f>IF(入力!#REF!="","",+入力!#REF!)</f>
        <v>#REF!</v>
      </c>
      <c r="I11" s="613" t="e">
        <f>IF(入力!#REF!="","",+入力!#REF!)</f>
        <v>#REF!</v>
      </c>
      <c r="J11" s="675" t="str">
        <f>IFERROR(INDEX(入力!$B$19:$W$25,MATCH($A11,入力!$W$19:$W$25,0),6),"")</f>
        <v/>
      </c>
      <c r="K11" s="676">
        <f>IF($A11="","",INDEX(入力!$B$19:$Q$25,MATCH($A11,入力!$C$19:$C$25,0),3))</f>
        <v>0</v>
      </c>
      <c r="L11" s="675" t="str">
        <f>IFERROR(INDEX(入力!$B$19:$W$25,MATCH($A11,入力!$W$19:$W$25,0),8),"")</f>
        <v/>
      </c>
      <c r="M11" s="676">
        <f>IF($A11="","",INDEX(入力!$B$19:$Q$25,MATCH($A11,入力!$C$19:$C$25,0),3))</f>
        <v>0</v>
      </c>
      <c r="N11" s="675" t="str">
        <f>IFERROR(INDEX(入力!$B$19:$W$25,MATCH($A11,入力!$W$19:$W$25,0),10),"")</f>
        <v/>
      </c>
      <c r="O11" s="676">
        <f>IF($A11="","",INDEX(入力!$B$19:$Q$25,MATCH($A11,入力!$C$19:$C$25,0),3))</f>
        <v>0</v>
      </c>
      <c r="P11" s="675" t="str">
        <f>IFERROR(INDEX(入力!$B$19:$W$25,MATCH($A11,入力!$W$19:$W$25,0),12),"")</f>
        <v/>
      </c>
      <c r="Q11" s="677">
        <f>IF($A11="","",INDEX(入力!$B$19:$Q$25,MATCH($A11,入力!$C$19:$C$25,0),3))</f>
        <v>0</v>
      </c>
      <c r="R11" s="218"/>
      <c r="S11" s="218"/>
      <c r="U11" s="218"/>
      <c r="V11" s="218"/>
      <c r="W11" s="218"/>
      <c r="X11" s="218"/>
    </row>
    <row r="12" spans="1:24" s="43" customFormat="1" ht="27" customHeight="1">
      <c r="A12" s="743" t="s">
        <v>72</v>
      </c>
      <c r="B12" s="737"/>
      <c r="C12" s="737"/>
      <c r="D12" s="658" t="str">
        <f>IFERROR(INDEX(入力!$B$21:$W$25,MATCH(1,入力!$AA$21:$AA$25,0),3),"")</f>
        <v/>
      </c>
      <c r="E12" s="659" t="e">
        <f>IF(入力!#REF!="","",+入力!#REF!)</f>
        <v>#REF!</v>
      </c>
      <c r="F12" s="660" t="e">
        <f>IF(入力!#REF!="","",+入力!#REF!)</f>
        <v>#REF!</v>
      </c>
      <c r="G12" s="675" t="str">
        <f>IFERROR(INDEX(入力!$B$21:$W$25,MATCH(1,入力!$AA$21:$AA$25,0),17),"")</f>
        <v/>
      </c>
      <c r="H12" s="678" t="e">
        <f>IF(入力!#REF!="","",+入力!#REF!)</f>
        <v>#REF!</v>
      </c>
      <c r="I12" s="679" t="e">
        <f>IF(入力!#REF!="","",+入力!#REF!)</f>
        <v>#REF!</v>
      </c>
      <c r="J12" s="675" t="str">
        <f>IFERROR(INDEX(入力!$B$21:$W$25,MATCH(1,入力!$AA$21:$AA$25,0),6),"")</f>
        <v/>
      </c>
      <c r="K12" s="679">
        <f>IF($A12="","",INDEX(入力!$B$19:$Q$25,MATCH($A12,入力!$C$19:$C$25,0),3))</f>
        <v>0</v>
      </c>
      <c r="L12" s="678" t="str">
        <f>IFERROR(INDEX(入力!$B$21:$W$25,MATCH(1,入力!$AA$21:$AA$25,0),8),"")</f>
        <v/>
      </c>
      <c r="M12" s="679">
        <f>IF($A12="","",INDEX(入力!$B$19:$Q$25,MATCH($A12,入力!$C$19:$C$25,0),3))</f>
        <v>0</v>
      </c>
      <c r="N12" s="675" t="str">
        <f>IFERROR(INDEX(入力!$B$21:$W$25,MATCH(1,入力!$AA$21:$AA$25,0),10),"")</f>
        <v/>
      </c>
      <c r="O12" s="679">
        <f>IF($A12="","",INDEX(入力!$B$19:$Q$25,MATCH($A12,入力!$C$19:$C$25,0),3))</f>
        <v>0</v>
      </c>
      <c r="P12" s="678" t="str">
        <f>IFERROR(INDEX(入力!$B$21:$W$25,MATCH(1,入力!$AA$21:$AA$25,0),12),"")</f>
        <v/>
      </c>
      <c r="Q12" s="677">
        <f>IF($A12="","",INDEX(入力!$B$19:$Q$25,MATCH($A12,入力!$C$19:$C$25,0),3))</f>
        <v>0</v>
      </c>
      <c r="R12" s="218"/>
      <c r="S12" s="218"/>
      <c r="U12" s="218"/>
      <c r="V12" s="218"/>
      <c r="W12" s="218"/>
      <c r="X12" s="218"/>
    </row>
    <row r="13" spans="1:24" s="43" customFormat="1" ht="27" customHeight="1">
      <c r="A13" s="743" t="s">
        <v>72</v>
      </c>
      <c r="B13" s="737"/>
      <c r="C13" s="737"/>
      <c r="D13" s="658" t="str">
        <f>IFERROR(INDEX(入力!$B$21:$W$25,MATCH(2,入力!$AA$21:$AA$25,0),3),"")</f>
        <v/>
      </c>
      <c r="E13" s="659" t="e">
        <f>IF(入力!#REF!="","",+入力!#REF!)</f>
        <v>#REF!</v>
      </c>
      <c r="F13" s="660" t="e">
        <f>IF(入力!#REF!="","",+入力!#REF!)</f>
        <v>#REF!</v>
      </c>
      <c r="G13" s="675" t="str">
        <f>IFERROR(INDEX(入力!$B$21:$W$25,MATCH(2,入力!$AA$21:$AA$25,0),17),"")</f>
        <v/>
      </c>
      <c r="H13" s="678" t="e">
        <f>IF(入力!#REF!="","",+入力!#REF!)</f>
        <v>#REF!</v>
      </c>
      <c r="I13" s="679" t="e">
        <f>IF(入力!#REF!="","",+入力!#REF!)</f>
        <v>#REF!</v>
      </c>
      <c r="J13" s="675" t="str">
        <f>IFERROR(INDEX(入力!$B$21:$W$25,MATCH(2,入力!$AA$21:$AA$25,0),6),"")</f>
        <v/>
      </c>
      <c r="K13" s="679">
        <f>IF($A13="","",INDEX(入力!$B$19:$Q$25,MATCH($A13,入力!$C$19:$C$25,0),3))</f>
        <v>0</v>
      </c>
      <c r="L13" s="678" t="str">
        <f>IFERROR(INDEX(入力!$B$21:$W$25,MATCH(2,入力!$AA$21:$AA$25,0),8),"")</f>
        <v/>
      </c>
      <c r="M13" s="679">
        <f>IF($A13="","",INDEX(入力!$B$19:$Q$25,MATCH($A13,入力!$C$19:$C$25,0),3))</f>
        <v>0</v>
      </c>
      <c r="N13" s="675" t="str">
        <f>IFERROR(INDEX(入力!$B$21:$W$25,MATCH(2,入力!$AA$21:$AA$25,0),10),"")</f>
        <v/>
      </c>
      <c r="O13" s="679">
        <f>IF($A13="","",INDEX(入力!$B$19:$Q$25,MATCH($A13,入力!$C$19:$C$25,0),3))</f>
        <v>0</v>
      </c>
      <c r="P13" s="678" t="str">
        <f>IFERROR(INDEX(入力!$B$21:$W$25,MATCH(2,入力!$AA$21:$AA$25,0),12),"")</f>
        <v/>
      </c>
      <c r="Q13" s="677">
        <f>IF($A13="","",INDEX(入力!$B$19:$Q$25,MATCH($A13,入力!$C$19:$C$25,0),3))</f>
        <v>0</v>
      </c>
      <c r="U13" s="218"/>
      <c r="V13" s="218"/>
      <c r="W13" s="218"/>
      <c r="X13" s="218"/>
    </row>
    <row r="14" spans="1:24" s="43" customFormat="1" ht="27" customHeight="1">
      <c r="A14" s="635" t="s">
        <v>73</v>
      </c>
      <c r="B14" s="525"/>
      <c r="C14" s="525"/>
      <c r="D14" s="680" t="str">
        <f>IFERROR(INDEX(入力!$B$21:$W$25,MATCH("マネージャー",入力!$W$21:$W$25,0),3),"")</f>
        <v/>
      </c>
      <c r="E14" s="681" t="e">
        <f>IF(入力!#REF!="","",+入力!#REF!)</f>
        <v>#REF!</v>
      </c>
      <c r="F14" s="682" t="e">
        <f>IF(入力!#REF!="","",+入力!#REF!)</f>
        <v>#REF!</v>
      </c>
      <c r="G14" s="683" t="str">
        <f>IFERROR(INDEX(入力!$B$21:$W$25,MATCH("マネージャー",入力!$W$21:$W$25,0),17),"")</f>
        <v/>
      </c>
      <c r="H14" s="684" t="e">
        <f>IF(入力!#REF!="","",+入力!#REF!)</f>
        <v>#REF!</v>
      </c>
      <c r="I14" s="685" t="e">
        <f>IF(入力!#REF!="","",+入力!#REF!)</f>
        <v>#REF!</v>
      </c>
      <c r="J14" s="683" t="str">
        <f>IFERROR(INDEX(入力!$B$21:$W$25,MATCH("マネージャー",入力!$W$21:$W$25,0),6),"")</f>
        <v/>
      </c>
      <c r="K14" s="685">
        <f>IF($A14="","",INDEX(入力!$B$19:$Q$25,MATCH($A14,入力!$C$19:$C$25,0),3))</f>
        <v>0</v>
      </c>
      <c r="L14" s="684" t="str">
        <f>IFERROR(INDEX(入力!$B$21:$W$25,MATCH("マネージャー",入力!$W$21:$W$25,0),8),"")</f>
        <v/>
      </c>
      <c r="M14" s="685">
        <f>IF($A14="","",INDEX(入力!$B$19:$Q$25,MATCH($A14,入力!$C$19:$C$25,0),3))</f>
        <v>0</v>
      </c>
      <c r="N14" s="683" t="str">
        <f>IFERROR(INDEX(入力!$B$21:$W$25,MATCH("マネージャー",入力!$W$21:$W$25,0),10),"")</f>
        <v/>
      </c>
      <c r="O14" s="685">
        <f>IF($A14="","",INDEX(入力!$B$19:$Q$25,MATCH($A14,入力!$C$19:$C$25,0),3))</f>
        <v>0</v>
      </c>
      <c r="P14" s="684" t="str">
        <f>IFERROR(INDEX(入力!$B$21:$W$25,MATCH("マネージャー",入力!$W$21:$W$25,0),12),"")</f>
        <v/>
      </c>
      <c r="Q14" s="686">
        <f>IF($A14="","",INDEX(入力!$B$19:$Q$25,MATCH($A14,入力!$C$19:$C$25,0),3))</f>
        <v>0</v>
      </c>
      <c r="U14" s="665" t="s">
        <v>78</v>
      </c>
      <c r="V14" s="666"/>
      <c r="W14" s="666"/>
      <c r="X14" s="667"/>
    </row>
    <row r="15" spans="1:24" s="43" customFormat="1" ht="27" customHeight="1">
      <c r="A15" s="744" t="s">
        <v>206</v>
      </c>
      <c r="B15" s="744"/>
      <c r="C15" s="744"/>
      <c r="D15" s="744"/>
      <c r="E15" s="744"/>
      <c r="F15" s="744"/>
      <c r="G15" s="744"/>
      <c r="H15" s="744"/>
      <c r="I15" s="744"/>
      <c r="J15" s="744"/>
      <c r="K15" s="744"/>
      <c r="L15" s="744"/>
      <c r="M15" s="744"/>
      <c r="N15" s="744"/>
      <c r="O15" s="744"/>
      <c r="P15" s="744"/>
      <c r="Q15" s="744"/>
      <c r="U15" s="240" t="s">
        <v>79</v>
      </c>
      <c r="V15" s="241" t="s">
        <v>79</v>
      </c>
      <c r="W15" s="241" t="s">
        <v>79</v>
      </c>
      <c r="X15" s="242" t="s">
        <v>79</v>
      </c>
    </row>
    <row r="16" spans="1:24" s="43" customFormat="1" ht="27" customHeight="1">
      <c r="A16" s="227" t="s">
        <v>85</v>
      </c>
      <c r="B16" s="691" t="s">
        <v>204</v>
      </c>
      <c r="C16" s="692"/>
      <c r="D16" s="693"/>
      <c r="E16" s="223" t="s">
        <v>80</v>
      </c>
      <c r="F16" s="223" t="s">
        <v>81</v>
      </c>
      <c r="G16" s="609" t="s">
        <v>82</v>
      </c>
      <c r="H16" s="623"/>
      <c r="I16" s="623"/>
      <c r="J16" s="623"/>
      <c r="K16" s="223" t="s">
        <v>50</v>
      </c>
      <c r="L16" s="609" t="s">
        <v>205</v>
      </c>
      <c r="M16" s="623"/>
      <c r="N16" s="610"/>
      <c r="O16" s="234" t="s">
        <v>89</v>
      </c>
      <c r="P16" s="234" t="s">
        <v>207</v>
      </c>
      <c r="Q16" s="243" t="s">
        <v>208</v>
      </c>
      <c r="U16" s="244" t="s">
        <v>209</v>
      </c>
      <c r="V16" s="245" t="s">
        <v>210</v>
      </c>
      <c r="W16" s="246" t="s">
        <v>211</v>
      </c>
      <c r="X16" s="247" t="s">
        <v>212</v>
      </c>
    </row>
    <row r="17" spans="1:24" s="43" customFormat="1" ht="27" customHeight="1">
      <c r="A17" s="224" t="str">
        <f>IF(ROW(A17)-16&gt;MAX(X$17:X$47),"",INDEX(W$17:W$47,MATCH(ROW(A17)-16,X$17:X$47,0)))</f>
        <v/>
      </c>
      <c r="B17" s="612" t="str">
        <f>IF($A17="","",INDEX(入力!$B$30:$Q$56,MATCH($A17,入力!$S$30:$S$56,0),1))</f>
        <v/>
      </c>
      <c r="C17" s="624" t="e">
        <f>IF(入力!#REF!="","",+入力!#REF!)</f>
        <v>#REF!</v>
      </c>
      <c r="D17" s="613" t="e">
        <f>IF(入力!#REF!="","",+入力!#REF!)</f>
        <v>#REF!</v>
      </c>
      <c r="E17" s="193" t="str">
        <f>IF($A17="","",INDEX(入力!$B$30:$Q$56,MATCH($A17,入力!$S$30:$S$56,0),4))</f>
        <v/>
      </c>
      <c r="F17" s="222" t="str">
        <f>IF($A17="","",INDEX(入力!$B$30:$Q$56,MATCH($A17,入力!$S$30:$S$56,0),5))</f>
        <v/>
      </c>
      <c r="G17" s="658" t="str">
        <f>IF($A17="","",INDEX(入力!$B$30:$Q$56,MATCH($A17,入力!$S$30:$S$56,0),6))</f>
        <v/>
      </c>
      <c r="H17" s="659" t="str">
        <f>IF($A18="","",INDEX(入力!$B$30:$Q$55,MATCH($A18,入力!$R$30:$R$55,0),3))</f>
        <v/>
      </c>
      <c r="I17" s="659" t="str">
        <f>IF($A18="","",INDEX(入力!$B$30:$Q$55,MATCH($A18,入力!$R$30:$R$55,0),3))</f>
        <v/>
      </c>
      <c r="J17" s="659" t="str">
        <f>IF($A18="","",INDEX(入力!$B$30:$Q$55,MATCH($A18,入力!$R$30:$R$55,0),3))</f>
        <v/>
      </c>
      <c r="K17" s="222" t="str">
        <f>IF($A17="","",INDEX(入力!$B$30:$Q$56,MATCH($A17,入力!$S$30:$S$56,0),10))</f>
        <v/>
      </c>
      <c r="L17" s="694" t="str">
        <f>IF($A17="","",INDEX(入力!$B$30:$Q$56,MATCH($A17,入力!$S$30:$S$56,0),12))</f>
        <v/>
      </c>
      <c r="M17" s="695" t="e">
        <f>IF(入力!#REF!="","",+入力!#REF!)</f>
        <v>#REF!</v>
      </c>
      <c r="N17" s="696" t="e">
        <f>IF(入力!#REF!="","",+入力!#REF!)</f>
        <v>#REF!</v>
      </c>
      <c r="O17" s="222" t="str">
        <f>IF($A17="","",INDEX(入力!$B$30:$Q$56,MATCH($A17,入力!$S$30:$S$56,0),15))</f>
        <v/>
      </c>
      <c r="P17" s="193"/>
      <c r="Q17" s="248"/>
      <c r="U17" s="244">
        <v>1</v>
      </c>
      <c r="V17" s="249" t="str">
        <f>IFERROR(VLOOKUP(U17,入力!$AA$33:$AA$56,1,FALSE),"")</f>
        <v/>
      </c>
      <c r="W17" s="250" t="str">
        <f>IFERROR(INDEX(入力!$S$33:$S$56,MATCH(③選手権!U17,入力!$AA$33:$AA$56,0),1),"")</f>
        <v/>
      </c>
      <c r="X17" s="251" t="str">
        <f>IF(V17="","",MAX(X$16:X16)+1)</f>
        <v/>
      </c>
    </row>
    <row r="18" spans="1:24" s="43" customFormat="1" ht="27" customHeight="1">
      <c r="A18" s="224" t="str">
        <f t="shared" ref="A18:A30" si="0">IF(ROW(A18)-16&gt;MAX(X$17:X$47),"",INDEX(W$17:W$47,MATCH(ROW(A18)-16,X$17:X$47,0)))</f>
        <v/>
      </c>
      <c r="B18" s="658" t="str">
        <f>IF($A18="","",INDEX(入力!$B$30:$Q$56,MATCH($A18,入力!$S$30:$S$56,0),1))</f>
        <v/>
      </c>
      <c r="C18" s="659" t="e">
        <f>IF(入力!#REF!="","",+入力!#REF!)</f>
        <v>#REF!</v>
      </c>
      <c r="D18" s="660" t="e">
        <f>IF(入力!#REF!="","",+入力!#REF!)</f>
        <v>#REF!</v>
      </c>
      <c r="E18" s="193" t="str">
        <f>IF($A18="","",INDEX(入力!$B$30:$Q$56,MATCH($A18,入力!$S$30:$S$56,0),4))</f>
        <v/>
      </c>
      <c r="F18" s="222" t="str">
        <f>IF($A18="","",INDEX(入力!$B$30:$Q$56,MATCH($A18,入力!$S$30:$S$56,0),5))</f>
        <v/>
      </c>
      <c r="G18" s="658" t="str">
        <f>IF($A18="","",INDEX(入力!$B$30:$Q$56,MATCH($A18,入力!$S$30:$S$56,0),6))</f>
        <v/>
      </c>
      <c r="H18" s="659" t="str">
        <f>IF($A19="","",INDEX(入力!$B$30:$Q$55,MATCH($A19,入力!$R$30:$R$55,0),3))</f>
        <v/>
      </c>
      <c r="I18" s="659" t="str">
        <f>IF($A19="","",INDEX(入力!$B$30:$Q$55,MATCH($A19,入力!$R$30:$R$55,0),3))</f>
        <v/>
      </c>
      <c r="J18" s="660" t="str">
        <f>IF($A19="","",INDEX(入力!$B$30:$Q$55,MATCH($A19,入力!$R$30:$R$55,0),3))</f>
        <v/>
      </c>
      <c r="K18" s="222" t="str">
        <f>IF($A18="","",INDEX(入力!$B$30:$Q$56,MATCH($A18,入力!$S$30:$S$56,0),10))</f>
        <v/>
      </c>
      <c r="L18" s="694" t="str">
        <f>IF($A18="","",INDEX(入力!$B$30:$Q$56,MATCH($A18,入力!$S$30:$S$56,0),12))</f>
        <v/>
      </c>
      <c r="M18" s="695" t="e">
        <f>IF(入力!#REF!="","",+入力!#REF!)</f>
        <v>#REF!</v>
      </c>
      <c r="N18" s="696" t="e">
        <f>IF(入力!#REF!="","",+入力!#REF!)</f>
        <v>#REF!</v>
      </c>
      <c r="O18" s="222" t="str">
        <f>IF($A18="","",INDEX(入力!$B$30:$Q$56,MATCH($A18,入力!$S$30:$S$56,0),15))</f>
        <v/>
      </c>
      <c r="P18" s="193"/>
      <c r="Q18" s="248"/>
      <c r="U18" s="244">
        <v>2</v>
      </c>
      <c r="V18" s="249" t="str">
        <f>IFERROR(VLOOKUP(U18,入力!$AA$33:$AA$56,1,FALSE),"")</f>
        <v/>
      </c>
      <c r="W18" s="250" t="str">
        <f>IFERROR(INDEX(入力!$S$33:$S$56,MATCH(③選手権!U18,入力!$AA$33:$AA$56,0),1),"")</f>
        <v/>
      </c>
      <c r="X18" s="251" t="str">
        <f>IF(V18="","",MAX(X$16:X17)+1)</f>
        <v/>
      </c>
    </row>
    <row r="19" spans="1:24" s="43" customFormat="1" ht="27" customHeight="1">
      <c r="A19" s="224" t="str">
        <f t="shared" si="0"/>
        <v/>
      </c>
      <c r="B19" s="658" t="str">
        <f>IF($A19="","",INDEX(入力!$B$30:$Q$56,MATCH($A19,入力!$S$30:$S$56,0),1))</f>
        <v/>
      </c>
      <c r="C19" s="659" t="e">
        <f>IF(入力!#REF!="","",+入力!#REF!)</f>
        <v>#REF!</v>
      </c>
      <c r="D19" s="660" t="e">
        <f>IF(入力!#REF!="","",+入力!#REF!)</f>
        <v>#REF!</v>
      </c>
      <c r="E19" s="193" t="str">
        <f>IF($A19="","",INDEX(入力!$B$30:$Q$56,MATCH($A19,入力!$S$30:$S$56,0),4))</f>
        <v/>
      </c>
      <c r="F19" s="222" t="str">
        <f>IF($A19="","",INDEX(入力!$B$30:$Q$56,MATCH($A19,入力!$S$30:$S$56,0),5))</f>
        <v/>
      </c>
      <c r="G19" s="658" t="str">
        <f>IF($A19="","",INDEX(入力!$B$30:$Q$56,MATCH($A19,入力!$S$30:$S$56,0),6))</f>
        <v/>
      </c>
      <c r="H19" s="659" t="str">
        <f>IF($A20="","",INDEX(入力!$B$30:$Q$55,MATCH($A20,入力!$R$30:$R$55,0),3))</f>
        <v/>
      </c>
      <c r="I19" s="659" t="str">
        <f>IF($A20="","",INDEX(入力!$B$30:$Q$55,MATCH($A20,入力!$R$30:$R$55,0),3))</f>
        <v/>
      </c>
      <c r="J19" s="660" t="str">
        <f>IF($A20="","",INDEX(入力!$B$30:$Q$55,MATCH($A20,入力!$R$30:$R$55,0),3))</f>
        <v/>
      </c>
      <c r="K19" s="222" t="str">
        <f>IF($A19="","",INDEX(入力!$B$30:$Q$56,MATCH($A19,入力!$S$30:$S$56,0),10))</f>
        <v/>
      </c>
      <c r="L19" s="694" t="str">
        <f>IF($A19="","",INDEX(入力!$B$30:$Q$56,MATCH($A19,入力!$S$30:$S$56,0),12))</f>
        <v/>
      </c>
      <c r="M19" s="695" t="e">
        <f>IF(入力!#REF!="","",+入力!#REF!)</f>
        <v>#REF!</v>
      </c>
      <c r="N19" s="696" t="e">
        <f>IF(入力!#REF!="","",+入力!#REF!)</f>
        <v>#REF!</v>
      </c>
      <c r="O19" s="222" t="str">
        <f>IF($A19="","",INDEX(入力!$B$30:$Q$56,MATCH($A19,入力!$S$30:$S$56,0),15))</f>
        <v/>
      </c>
      <c r="P19" s="193"/>
      <c r="Q19" s="248"/>
      <c r="U19" s="244">
        <v>3</v>
      </c>
      <c r="V19" s="249" t="str">
        <f>IFERROR(VLOOKUP(U19,入力!$AA$33:$AA$56,1,FALSE),"")</f>
        <v/>
      </c>
      <c r="W19" s="250" t="str">
        <f>IFERROR(INDEX(入力!$S$33:$S$56,MATCH(③選手権!U19,入力!$AA$33:$AA$56,0),1),"")</f>
        <v/>
      </c>
      <c r="X19" s="251" t="str">
        <f>IF(V19="","",MAX(X$16:X18)+1)</f>
        <v/>
      </c>
    </row>
    <row r="20" spans="1:24" s="43" customFormat="1" ht="27" customHeight="1">
      <c r="A20" s="224" t="str">
        <f t="shared" si="0"/>
        <v/>
      </c>
      <c r="B20" s="658" t="str">
        <f>IF($A20="","",INDEX(入力!$B$30:$Q$56,MATCH($A20,入力!$S$30:$S$56,0),1))</f>
        <v/>
      </c>
      <c r="C20" s="659" t="e">
        <f>IF(入力!#REF!="","",+入力!#REF!)</f>
        <v>#REF!</v>
      </c>
      <c r="D20" s="660" t="e">
        <f>IF(入力!#REF!="","",+入力!#REF!)</f>
        <v>#REF!</v>
      </c>
      <c r="E20" s="193" t="str">
        <f>IF($A20="","",INDEX(入力!$B$30:$Q$56,MATCH($A20,入力!$S$30:$S$56,0),4))</f>
        <v/>
      </c>
      <c r="F20" s="222" t="str">
        <f>IF($A20="","",INDEX(入力!$B$30:$Q$56,MATCH($A20,入力!$S$30:$S$56,0),5))</f>
        <v/>
      </c>
      <c r="G20" s="658" t="str">
        <f>IF($A20="","",INDEX(入力!$B$30:$Q$56,MATCH($A20,入力!$S$30:$S$56,0),6))</f>
        <v/>
      </c>
      <c r="H20" s="659" t="str">
        <f>IF($A21="","",INDEX(入力!$B$30:$Q$55,MATCH($A21,入力!$R$30:$R$55,0),3))</f>
        <v/>
      </c>
      <c r="I20" s="659" t="str">
        <f>IF($A21="","",INDEX(入力!$B$30:$Q$55,MATCH($A21,入力!$R$30:$R$55,0),3))</f>
        <v/>
      </c>
      <c r="J20" s="660" t="str">
        <f>IF($A21="","",INDEX(入力!$B$30:$Q$55,MATCH($A21,入力!$R$30:$R$55,0),3))</f>
        <v/>
      </c>
      <c r="K20" s="222" t="str">
        <f>IF($A20="","",INDEX(入力!$B$30:$Q$56,MATCH($A20,入力!$S$30:$S$56,0),10))</f>
        <v/>
      </c>
      <c r="L20" s="694" t="str">
        <f>IF($A20="","",INDEX(入力!$B$30:$Q$56,MATCH($A20,入力!$S$30:$S$56,0),12))</f>
        <v/>
      </c>
      <c r="M20" s="695" t="e">
        <f>IF(入力!#REF!="","",+入力!#REF!)</f>
        <v>#REF!</v>
      </c>
      <c r="N20" s="696" t="e">
        <f>IF(入力!#REF!="","",+入力!#REF!)</f>
        <v>#REF!</v>
      </c>
      <c r="O20" s="222" t="str">
        <f>IF($A20="","",INDEX(入力!$B$30:$Q$56,MATCH($A20,入力!$S$30:$S$56,0),15))</f>
        <v/>
      </c>
      <c r="P20" s="193"/>
      <c r="Q20" s="248"/>
      <c r="U20" s="244">
        <v>4</v>
      </c>
      <c r="V20" s="249" t="str">
        <f>IFERROR(VLOOKUP(U20,入力!$AA$33:$AA$56,1,FALSE),"")</f>
        <v/>
      </c>
      <c r="W20" s="250" t="str">
        <f>IFERROR(INDEX(入力!$S$33:$S$56,MATCH(③選手権!U20,入力!$AA$33:$AA$56,0),1),"")</f>
        <v/>
      </c>
      <c r="X20" s="251" t="str">
        <f>IF(V20="","",MAX(X$16:X19)+1)</f>
        <v/>
      </c>
    </row>
    <row r="21" spans="1:24" s="43" customFormat="1" ht="27" customHeight="1">
      <c r="A21" s="224" t="str">
        <f t="shared" si="0"/>
        <v/>
      </c>
      <c r="B21" s="658" t="str">
        <f>IF($A21="","",INDEX(入力!$B$30:$Q$56,MATCH($A21,入力!$S$30:$S$56,0),1))</f>
        <v/>
      </c>
      <c r="C21" s="659" t="e">
        <f>IF(入力!#REF!="","",+入力!#REF!)</f>
        <v>#REF!</v>
      </c>
      <c r="D21" s="660" t="e">
        <f>IF(入力!#REF!="","",+入力!#REF!)</f>
        <v>#REF!</v>
      </c>
      <c r="E21" s="193" t="str">
        <f>IF($A21="","",INDEX(入力!$B$30:$Q$56,MATCH($A21,入力!$S$30:$S$56,0),4))</f>
        <v/>
      </c>
      <c r="F21" s="222" t="str">
        <f>IF($A21="","",INDEX(入力!$B$30:$Q$56,MATCH($A21,入力!$S$30:$S$56,0),5))</f>
        <v/>
      </c>
      <c r="G21" s="658" t="str">
        <f>IF($A21="","",INDEX(入力!$B$30:$Q$56,MATCH($A21,入力!$S$30:$S$56,0),6))</f>
        <v/>
      </c>
      <c r="H21" s="659" t="str">
        <f>IF($A22="","",INDEX(入力!$B$30:$Q$55,MATCH($A22,入力!$R$30:$R$55,0),3))</f>
        <v/>
      </c>
      <c r="I21" s="659" t="str">
        <f>IF($A22="","",INDEX(入力!$B$30:$Q$55,MATCH($A22,入力!$R$30:$R$55,0),3))</f>
        <v/>
      </c>
      <c r="J21" s="660" t="str">
        <f>IF($A22="","",INDEX(入力!$B$30:$Q$55,MATCH($A22,入力!$R$30:$R$55,0),3))</f>
        <v/>
      </c>
      <c r="K21" s="222" t="str">
        <f>IF($A21="","",INDEX(入力!$B$30:$Q$56,MATCH($A21,入力!$S$30:$S$56,0),10))</f>
        <v/>
      </c>
      <c r="L21" s="694" t="str">
        <f>IF($A21="","",INDEX(入力!$B$30:$Q$56,MATCH($A21,入力!$S$30:$S$56,0),12))</f>
        <v/>
      </c>
      <c r="M21" s="695" t="e">
        <f>IF(入力!#REF!="","",+入力!#REF!)</f>
        <v>#REF!</v>
      </c>
      <c r="N21" s="696" t="e">
        <f>IF(入力!#REF!="","",+入力!#REF!)</f>
        <v>#REF!</v>
      </c>
      <c r="O21" s="222" t="str">
        <f>IF($A21="","",INDEX(入力!$B$30:$Q$56,MATCH($A21,入力!$S$30:$S$56,0),15))</f>
        <v/>
      </c>
      <c r="P21" s="193"/>
      <c r="Q21" s="248"/>
      <c r="U21" s="244">
        <v>5</v>
      </c>
      <c r="V21" s="249" t="str">
        <f>IFERROR(VLOOKUP(U21,入力!$AA$33:$AA$56,1,FALSE),"")</f>
        <v/>
      </c>
      <c r="W21" s="250" t="str">
        <f>IFERROR(INDEX(入力!$S$33:$S$56,MATCH(③選手権!U21,入力!$AA$33:$AA$56,0),1),"")</f>
        <v/>
      </c>
      <c r="X21" s="251" t="str">
        <f>IF(V21="","",MAX(X$16:X20)+1)</f>
        <v/>
      </c>
    </row>
    <row r="22" spans="1:24" s="43" customFormat="1" ht="27" customHeight="1">
      <c r="A22" s="224" t="str">
        <f t="shared" si="0"/>
        <v/>
      </c>
      <c r="B22" s="658" t="str">
        <f>IF($A22="","",INDEX(入力!$B$30:$Q$56,MATCH($A22,入力!$S$30:$S$56,0),1))</f>
        <v/>
      </c>
      <c r="C22" s="659" t="e">
        <f>IF(入力!#REF!="","",+入力!#REF!)</f>
        <v>#REF!</v>
      </c>
      <c r="D22" s="660" t="e">
        <f>IF(入力!#REF!="","",+入力!#REF!)</f>
        <v>#REF!</v>
      </c>
      <c r="E22" s="193" t="str">
        <f>IF($A22="","",INDEX(入力!$B$30:$Q$56,MATCH($A22,入力!$S$30:$S$56,0),4))</f>
        <v/>
      </c>
      <c r="F22" s="222" t="str">
        <f>IF($A22="","",INDEX(入力!$B$30:$Q$56,MATCH($A22,入力!$S$30:$S$56,0),5))</f>
        <v/>
      </c>
      <c r="G22" s="658" t="str">
        <f>IF($A22="","",INDEX(入力!$B$30:$Q$56,MATCH($A22,入力!$S$30:$S$56,0),6))</f>
        <v/>
      </c>
      <c r="H22" s="659" t="str">
        <f>IF($A23="","",INDEX(入力!$B$30:$Q$55,MATCH($A23,入力!$R$30:$R$55,0),3))</f>
        <v/>
      </c>
      <c r="I22" s="659" t="str">
        <f>IF($A23="","",INDEX(入力!$B$30:$Q$55,MATCH($A23,入力!$R$30:$R$55,0),3))</f>
        <v/>
      </c>
      <c r="J22" s="660" t="str">
        <f>IF($A23="","",INDEX(入力!$B$30:$Q$55,MATCH($A23,入力!$R$30:$R$55,0),3))</f>
        <v/>
      </c>
      <c r="K22" s="222" t="str">
        <f>IF($A22="","",INDEX(入力!$B$30:$Q$56,MATCH($A22,入力!$S$30:$S$56,0),10))</f>
        <v/>
      </c>
      <c r="L22" s="694" t="str">
        <f>IF($A22="","",INDEX(入力!$B$30:$Q$56,MATCH($A22,入力!$S$30:$S$56,0),12))</f>
        <v/>
      </c>
      <c r="M22" s="695" t="e">
        <f>IF(入力!#REF!="","",+入力!#REF!)</f>
        <v>#REF!</v>
      </c>
      <c r="N22" s="696" t="e">
        <f>IF(入力!#REF!="","",+入力!#REF!)</f>
        <v>#REF!</v>
      </c>
      <c r="O22" s="222" t="str">
        <f>IF($A22="","",INDEX(入力!$B$30:$Q$56,MATCH($A22,入力!$S$30:$S$56,0),15))</f>
        <v/>
      </c>
      <c r="P22" s="193"/>
      <c r="Q22" s="248"/>
      <c r="U22" s="244">
        <v>6</v>
      </c>
      <c r="V22" s="249" t="str">
        <f>IFERROR(VLOOKUP(U22,入力!$AA$33:$AA$56,1,FALSE),"")</f>
        <v/>
      </c>
      <c r="W22" s="250" t="str">
        <f>IFERROR(INDEX(入力!$S$33:$S$56,MATCH(③選手権!U22,入力!$AA$33:$AA$56,0),1),"")</f>
        <v/>
      </c>
      <c r="X22" s="251" t="str">
        <f>IF(V22="","",MAX(X$16:X21)+1)</f>
        <v/>
      </c>
    </row>
    <row r="23" spans="1:24" s="43" customFormat="1" ht="27" customHeight="1">
      <c r="A23" s="224" t="str">
        <f t="shared" si="0"/>
        <v/>
      </c>
      <c r="B23" s="658" t="str">
        <f>IF($A23="","",INDEX(入力!$B$30:$Q$56,MATCH($A23,入力!$S$30:$S$56,0),1))</f>
        <v/>
      </c>
      <c r="C23" s="659" t="e">
        <f>IF(入力!#REF!="","",+入力!#REF!)</f>
        <v>#REF!</v>
      </c>
      <c r="D23" s="660" t="e">
        <f>IF(入力!#REF!="","",+入力!#REF!)</f>
        <v>#REF!</v>
      </c>
      <c r="E23" s="193" t="str">
        <f>IF($A23="","",INDEX(入力!$B$30:$Q$56,MATCH($A23,入力!$S$30:$S$56,0),4))</f>
        <v/>
      </c>
      <c r="F23" s="222" t="str">
        <f>IF($A23="","",INDEX(入力!$B$30:$Q$56,MATCH($A23,入力!$S$30:$S$56,0),5))</f>
        <v/>
      </c>
      <c r="G23" s="658" t="str">
        <f>IF($A23="","",INDEX(入力!$B$30:$Q$56,MATCH($A23,入力!$S$30:$S$56,0),6))</f>
        <v/>
      </c>
      <c r="H23" s="659" t="str">
        <f>IF($A24="","",INDEX(入力!$B$30:$Q$55,MATCH($A24,入力!$R$30:$R$55,0),3))</f>
        <v/>
      </c>
      <c r="I23" s="659" t="str">
        <f>IF($A24="","",INDEX(入力!$B$30:$Q$55,MATCH($A24,入力!$R$30:$R$55,0),3))</f>
        <v/>
      </c>
      <c r="J23" s="660" t="str">
        <f>IF($A24="","",INDEX(入力!$B$30:$Q$55,MATCH($A24,入力!$R$30:$R$55,0),3))</f>
        <v/>
      </c>
      <c r="K23" s="222" t="str">
        <f>IF($A23="","",INDEX(入力!$B$30:$Q$56,MATCH($A23,入力!$S$30:$S$56,0),10))</f>
        <v/>
      </c>
      <c r="L23" s="694" t="str">
        <f>IF($A23="","",INDEX(入力!$B$30:$Q$56,MATCH($A23,入力!$S$30:$S$56,0),12))</f>
        <v/>
      </c>
      <c r="M23" s="695" t="e">
        <f>IF(入力!#REF!="","",+入力!#REF!)</f>
        <v>#REF!</v>
      </c>
      <c r="N23" s="696" t="e">
        <f>IF(入力!#REF!="","",+入力!#REF!)</f>
        <v>#REF!</v>
      </c>
      <c r="O23" s="222" t="str">
        <f>IF($A23="","",INDEX(入力!$B$30:$Q$56,MATCH($A23,入力!$S$30:$S$56,0),15))</f>
        <v/>
      </c>
      <c r="P23" s="193"/>
      <c r="Q23" s="248"/>
      <c r="U23" s="244">
        <v>7</v>
      </c>
      <c r="V23" s="249" t="str">
        <f>IFERROR(VLOOKUP(U23,入力!$AA$33:$AA$56,1,FALSE),"")</f>
        <v/>
      </c>
      <c r="W23" s="250" t="str">
        <f>IFERROR(INDEX(入力!$S$33:$S$56,MATCH(③選手権!U23,入力!$AA$33:$AA$56,0),1),"")</f>
        <v/>
      </c>
      <c r="X23" s="251" t="str">
        <f>IF(V23="","",MAX(X$16:X22)+1)</f>
        <v/>
      </c>
    </row>
    <row r="24" spans="1:24" s="43" customFormat="1" ht="27" customHeight="1">
      <c r="A24" s="224" t="str">
        <f t="shared" si="0"/>
        <v/>
      </c>
      <c r="B24" s="658" t="str">
        <f>IF($A24="","",INDEX(入力!$B$30:$Q$56,MATCH($A24,入力!$S$30:$S$56,0),1))</f>
        <v/>
      </c>
      <c r="C24" s="659" t="e">
        <f>IF(入力!#REF!="","",+入力!#REF!)</f>
        <v>#REF!</v>
      </c>
      <c r="D24" s="660" t="e">
        <f>IF(入力!#REF!="","",+入力!#REF!)</f>
        <v>#REF!</v>
      </c>
      <c r="E24" s="193" t="str">
        <f>IF($A24="","",INDEX(入力!$B$30:$Q$56,MATCH($A24,入力!$S$30:$S$56,0),4))</f>
        <v/>
      </c>
      <c r="F24" s="222" t="str">
        <f>IF($A24="","",INDEX(入力!$B$30:$Q$56,MATCH($A24,入力!$S$30:$S$56,0),5))</f>
        <v/>
      </c>
      <c r="G24" s="658" t="str">
        <f>IF($A24="","",INDEX(入力!$B$30:$Q$56,MATCH($A24,入力!$S$30:$S$56,0),6))</f>
        <v/>
      </c>
      <c r="H24" s="659" t="str">
        <f>IF($A25="","",INDEX(入力!$B$30:$Q$55,MATCH($A25,入力!$R$30:$R$55,0),3))</f>
        <v/>
      </c>
      <c r="I24" s="659" t="str">
        <f>IF($A25="","",INDEX(入力!$B$30:$Q$55,MATCH($A25,入力!$R$30:$R$55,0),3))</f>
        <v/>
      </c>
      <c r="J24" s="660" t="str">
        <f>IF($A25="","",INDEX(入力!$B$30:$Q$55,MATCH($A25,入力!$R$30:$R$55,0),3))</f>
        <v/>
      </c>
      <c r="K24" s="222" t="str">
        <f>IF($A24="","",INDEX(入力!$B$30:$Q$56,MATCH($A24,入力!$S$30:$S$56,0),10))</f>
        <v/>
      </c>
      <c r="L24" s="694" t="str">
        <f>IF($A24="","",INDEX(入力!$B$30:$Q$56,MATCH($A24,入力!$S$30:$S$56,0),12))</f>
        <v/>
      </c>
      <c r="M24" s="695" t="e">
        <f>IF(入力!#REF!="","",+入力!#REF!)</f>
        <v>#REF!</v>
      </c>
      <c r="N24" s="696" t="e">
        <f>IF(入力!#REF!="","",+入力!#REF!)</f>
        <v>#REF!</v>
      </c>
      <c r="O24" s="222" t="str">
        <f>IF($A24="","",INDEX(入力!$B$30:$Q$56,MATCH($A24,入力!$S$30:$S$56,0),15))</f>
        <v/>
      </c>
      <c r="P24" s="193"/>
      <c r="Q24" s="248"/>
      <c r="U24" s="244">
        <v>8</v>
      </c>
      <c r="V24" s="249" t="str">
        <f>IFERROR(VLOOKUP(U24,入力!$AA$33:$AA$56,1,FALSE),"")</f>
        <v/>
      </c>
      <c r="W24" s="250" t="str">
        <f>IFERROR(INDEX(入力!$S$33:$S$56,MATCH(③選手権!U24,入力!$AA$33:$AA$56,0),1),"")</f>
        <v/>
      </c>
      <c r="X24" s="251" t="str">
        <f>IF(V24="","",MAX(X$16:X23)+1)</f>
        <v/>
      </c>
    </row>
    <row r="25" spans="1:24" s="43" customFormat="1" ht="27" customHeight="1">
      <c r="A25" s="224" t="str">
        <f t="shared" si="0"/>
        <v/>
      </c>
      <c r="B25" s="658" t="str">
        <f>IF($A25="","",INDEX(入力!$B$30:$Q$56,MATCH($A25,入力!$S$30:$S$56,0),1))</f>
        <v/>
      </c>
      <c r="C25" s="659" t="e">
        <f>IF(入力!#REF!="","",+入力!#REF!)</f>
        <v>#REF!</v>
      </c>
      <c r="D25" s="660" t="e">
        <f>IF(入力!#REF!="","",+入力!#REF!)</f>
        <v>#REF!</v>
      </c>
      <c r="E25" s="193" t="str">
        <f>IF($A25="","",INDEX(入力!$B$30:$Q$56,MATCH($A25,入力!$S$30:$S$56,0),4))</f>
        <v/>
      </c>
      <c r="F25" s="222" t="str">
        <f>IF($A25="","",INDEX(入力!$B$30:$Q$56,MATCH($A25,入力!$S$30:$S$56,0),5))</f>
        <v/>
      </c>
      <c r="G25" s="658" t="str">
        <f>IF($A25="","",INDEX(入力!$B$30:$Q$56,MATCH($A25,入力!$S$30:$S$56,0),6))</f>
        <v/>
      </c>
      <c r="H25" s="659" t="str">
        <f>IF($A26="","",INDEX(入力!$B$30:$Q$55,MATCH($A26,入力!$R$30:$R$55,0),3))</f>
        <v/>
      </c>
      <c r="I25" s="659" t="str">
        <f>IF($A26="","",INDEX(入力!$B$30:$Q$55,MATCH($A26,入力!$R$30:$R$55,0),3))</f>
        <v/>
      </c>
      <c r="J25" s="660" t="str">
        <f>IF($A26="","",INDEX(入力!$B$30:$Q$55,MATCH($A26,入力!$R$30:$R$55,0),3))</f>
        <v/>
      </c>
      <c r="K25" s="222" t="str">
        <f>IF($A25="","",INDEX(入力!$B$30:$Q$56,MATCH($A25,入力!$S$30:$S$56,0),10))</f>
        <v/>
      </c>
      <c r="L25" s="694" t="str">
        <f>IF($A25="","",INDEX(入力!$B$30:$Q$56,MATCH($A25,入力!$S$30:$S$56,0),12))</f>
        <v/>
      </c>
      <c r="M25" s="695" t="e">
        <f>IF(入力!#REF!="","",+入力!#REF!)</f>
        <v>#REF!</v>
      </c>
      <c r="N25" s="696" t="e">
        <f>IF(入力!#REF!="","",+入力!#REF!)</f>
        <v>#REF!</v>
      </c>
      <c r="O25" s="222" t="str">
        <f>IF($A25="","",INDEX(入力!$B$30:$Q$56,MATCH($A25,入力!$S$30:$S$56,0),15))</f>
        <v/>
      </c>
      <c r="P25" s="193"/>
      <c r="Q25" s="248"/>
      <c r="U25" s="244">
        <v>9</v>
      </c>
      <c r="V25" s="249" t="str">
        <f>IFERROR(VLOOKUP(U25,入力!$AA$33:$AA$56,1,FALSE),"")</f>
        <v/>
      </c>
      <c r="W25" s="250" t="str">
        <f>IFERROR(INDEX(入力!$S$33:$S$56,MATCH(③選手権!U25,入力!$AA$33:$AA$56,0),1),"")</f>
        <v/>
      </c>
      <c r="X25" s="251" t="str">
        <f>IF(V25="","",MAX(X$16:X24)+1)</f>
        <v/>
      </c>
    </row>
    <row r="26" spans="1:24" s="43" customFormat="1" ht="27" customHeight="1">
      <c r="A26" s="224" t="str">
        <f t="shared" si="0"/>
        <v/>
      </c>
      <c r="B26" s="658" t="str">
        <f>IF($A26="","",INDEX(入力!$B$30:$Q$56,MATCH($A26,入力!$S$30:$S$56,0),1))</f>
        <v/>
      </c>
      <c r="C26" s="659" t="e">
        <f>IF(入力!#REF!="","",+入力!#REF!)</f>
        <v>#REF!</v>
      </c>
      <c r="D26" s="660" t="e">
        <f>IF(入力!#REF!="","",+入力!#REF!)</f>
        <v>#REF!</v>
      </c>
      <c r="E26" s="193" t="str">
        <f>IF($A26="","",INDEX(入力!$B$30:$Q$56,MATCH($A26,入力!$S$30:$S$56,0),4))</f>
        <v/>
      </c>
      <c r="F26" s="222" t="str">
        <f>IF($A26="","",INDEX(入力!$B$30:$Q$56,MATCH($A26,入力!$S$30:$S$56,0),5))</f>
        <v/>
      </c>
      <c r="G26" s="658" t="str">
        <f>IF($A26="","",INDEX(入力!$B$30:$Q$56,MATCH($A26,入力!$S$30:$S$56,0),6))</f>
        <v/>
      </c>
      <c r="H26" s="659" t="str">
        <f>IF($A27="","",INDEX(入力!$B$30:$Q$55,MATCH($A27,入力!$R$30:$R$55,0),3))</f>
        <v/>
      </c>
      <c r="I26" s="659" t="str">
        <f>IF($A27="","",INDEX(入力!$B$30:$Q$55,MATCH($A27,入力!$R$30:$R$55,0),3))</f>
        <v/>
      </c>
      <c r="J26" s="660" t="str">
        <f>IF($A27="","",INDEX(入力!$B$30:$Q$55,MATCH($A27,入力!$R$30:$R$55,0),3))</f>
        <v/>
      </c>
      <c r="K26" s="222" t="str">
        <f>IF($A26="","",INDEX(入力!$B$30:$Q$56,MATCH($A26,入力!$S$30:$S$56,0),10))</f>
        <v/>
      </c>
      <c r="L26" s="694" t="str">
        <f>IF($A26="","",INDEX(入力!$B$30:$Q$56,MATCH($A26,入力!$S$30:$S$56,0),12))</f>
        <v/>
      </c>
      <c r="M26" s="695" t="e">
        <f>IF(入力!#REF!="","",+入力!#REF!)</f>
        <v>#REF!</v>
      </c>
      <c r="N26" s="696" t="e">
        <f>IF(入力!#REF!="","",+入力!#REF!)</f>
        <v>#REF!</v>
      </c>
      <c r="O26" s="222" t="str">
        <f>IF($A26="","",INDEX(入力!$B$30:$Q$56,MATCH($A26,入力!$S$30:$S$56,0),15))</f>
        <v/>
      </c>
      <c r="P26" s="193"/>
      <c r="Q26" s="248"/>
      <c r="U26" s="244">
        <v>10</v>
      </c>
      <c r="V26" s="249" t="str">
        <f>IFERROR(VLOOKUP(U26,入力!$AA$33:$AA$56,1,FALSE),"")</f>
        <v/>
      </c>
      <c r="W26" s="250" t="str">
        <f>IFERROR(INDEX(入力!$S$33:$S$56,MATCH(③選手権!U26,入力!$AA$33:$AA$56,0),1),"")</f>
        <v/>
      </c>
      <c r="X26" s="251" t="str">
        <f>IF(V26="","",MAX(X$16:X25)+1)</f>
        <v/>
      </c>
    </row>
    <row r="27" spans="1:24" s="43" customFormat="1" ht="27" customHeight="1">
      <c r="A27" s="224" t="str">
        <f t="shared" si="0"/>
        <v/>
      </c>
      <c r="B27" s="612" t="str">
        <f>IF($A27="","",INDEX(入力!$B$30:$Q$56,MATCH($A27,入力!$S$30:$S$56,0),1))</f>
        <v/>
      </c>
      <c r="C27" s="624" t="e">
        <f>IF(入力!#REF!="","",+入力!#REF!)</f>
        <v>#REF!</v>
      </c>
      <c r="D27" s="613" t="e">
        <f>IF(入力!#REF!="","",+入力!#REF!)</f>
        <v>#REF!</v>
      </c>
      <c r="E27" s="193" t="str">
        <f>IF($A27="","",INDEX(入力!$B$30:$Q$56,MATCH($A27,入力!$S$30:$S$56,0),4))</f>
        <v/>
      </c>
      <c r="F27" s="222" t="str">
        <f>IF($A27="","",INDEX(入力!$B$30:$Q$56,MATCH($A27,入力!$S$30:$S$56,0),5))</f>
        <v/>
      </c>
      <c r="G27" s="658" t="str">
        <f>IF($A27="","",INDEX(入力!$B$30:$Q$56,MATCH($A27,入力!$S$30:$S$56,0),6))</f>
        <v/>
      </c>
      <c r="H27" s="659" t="str">
        <f>IF($A28="","",INDEX(入力!$B$30:$Q$55,MATCH($A28,入力!$R$30:$R$55,0),3))</f>
        <v/>
      </c>
      <c r="I27" s="659" t="str">
        <f>IF($A28="","",INDEX(入力!$B$30:$Q$55,MATCH($A28,入力!$R$30:$R$55,0),3))</f>
        <v/>
      </c>
      <c r="J27" s="660" t="str">
        <f>IF($A28="","",INDEX(入力!$B$30:$Q$55,MATCH($A28,入力!$R$30:$R$55,0),3))</f>
        <v/>
      </c>
      <c r="K27" s="222" t="str">
        <f>IF($A27="","",INDEX(入力!$B$30:$Q$56,MATCH($A27,入力!$S$30:$S$56,0),10))</f>
        <v/>
      </c>
      <c r="L27" s="694" t="str">
        <f>IF($A27="","",INDEX(入力!$B$30:$Q$56,MATCH($A27,入力!$S$30:$S$56,0),12))</f>
        <v/>
      </c>
      <c r="M27" s="695" t="e">
        <f>IF(入力!#REF!="","",+入力!#REF!)</f>
        <v>#REF!</v>
      </c>
      <c r="N27" s="696" t="e">
        <f>IF(入力!#REF!="","",+入力!#REF!)</f>
        <v>#REF!</v>
      </c>
      <c r="O27" s="222" t="str">
        <f>IF($A27="","",INDEX(入力!$B$30:$Q$56,MATCH($A27,入力!$S$30:$S$56,0),15))</f>
        <v/>
      </c>
      <c r="P27" s="193"/>
      <c r="Q27" s="248"/>
      <c r="U27" s="244">
        <v>11</v>
      </c>
      <c r="V27" s="249" t="str">
        <f>IFERROR(VLOOKUP(U27,入力!$AA$33:$AA$56,1,FALSE),"")</f>
        <v/>
      </c>
      <c r="W27" s="250" t="str">
        <f>IFERROR(INDEX(入力!$S$33:$S$56,MATCH(③選手権!U27,入力!$AA$33:$AA$56,0),1),"")</f>
        <v/>
      </c>
      <c r="X27" s="251" t="str">
        <f>IF(V27="","",MAX(X$16:X26)+1)</f>
        <v/>
      </c>
    </row>
    <row r="28" spans="1:24" s="43" customFormat="1" ht="27" customHeight="1">
      <c r="A28" s="228" t="str">
        <f t="shared" si="0"/>
        <v/>
      </c>
      <c r="B28" s="697" t="str">
        <f>IF($A28="","",INDEX(入力!$B$30:$Q$56,MATCH($A28,入力!$S$30:$S$56,0),1))</f>
        <v/>
      </c>
      <c r="C28" s="698" t="e">
        <f>IF(入力!#REF!="","",+入力!#REF!)</f>
        <v>#REF!</v>
      </c>
      <c r="D28" s="699" t="e">
        <f>IF(入力!#REF!="","",+入力!#REF!)</f>
        <v>#REF!</v>
      </c>
      <c r="E28" s="229" t="str">
        <f>IF($A28="","",INDEX(入力!$B$30:$Q$56,MATCH($A28,入力!$S$30:$S$56,0),4))</f>
        <v/>
      </c>
      <c r="F28" s="230" t="str">
        <f>IF($A28="","",INDEX(入力!$B$30:$Q$56,MATCH($A28,入力!$S$30:$S$56,0),5))</f>
        <v/>
      </c>
      <c r="G28" s="697" t="str">
        <f>IF($A28="","",INDEX(入力!$B$30:$Q$56,MATCH($A28,入力!$S$30:$S$56,0),6))</f>
        <v/>
      </c>
      <c r="H28" s="698" t="str">
        <f>IF($A29="","",INDEX(入力!$B$30:$Q$55,MATCH($A29,入力!$R$30:$R$55,0),3))</f>
        <v/>
      </c>
      <c r="I28" s="698" t="str">
        <f>IF($A29="","",INDEX(入力!$B$30:$Q$55,MATCH($A29,入力!$R$30:$R$55,0),3))</f>
        <v/>
      </c>
      <c r="J28" s="699" t="str">
        <f>IF($A29="","",INDEX(入力!$B$30:$Q$55,MATCH($A29,入力!$R$30:$R$55,0),3))</f>
        <v/>
      </c>
      <c r="K28" s="230" t="str">
        <f>IF($A28="","",INDEX(入力!$B$30:$Q$56,MATCH($A28,入力!$S$30:$S$56,0),10))</f>
        <v/>
      </c>
      <c r="L28" s="700" t="str">
        <f>IF($A28="","",INDEX(入力!$B$30:$Q$56,MATCH($A28,入力!$S$30:$S$56,0),12))</f>
        <v/>
      </c>
      <c r="M28" s="701" t="e">
        <f>IF(入力!#REF!="","",+入力!#REF!)</f>
        <v>#REF!</v>
      </c>
      <c r="N28" s="702" t="e">
        <f>IF(入力!#REF!="","",+入力!#REF!)</f>
        <v>#REF!</v>
      </c>
      <c r="O28" s="235" t="str">
        <f>IF($A28="","",INDEX(入力!$B$30:$Q$56,MATCH($A28,入力!$S$30:$S$56,0),15))</f>
        <v/>
      </c>
      <c r="P28" s="236"/>
      <c r="Q28" s="252"/>
      <c r="U28" s="244">
        <v>12</v>
      </c>
      <c r="V28" s="249" t="str">
        <f>IFERROR(VLOOKUP(U28,入力!$AA$33:$AA$56,1,FALSE),"")</f>
        <v/>
      </c>
      <c r="W28" s="250" t="str">
        <f>IFERROR(INDEX(入力!$S$33:$S$56,MATCH(③選手権!U28,入力!$AA$33:$AA$56,0),1),"")</f>
        <v/>
      </c>
      <c r="X28" s="251" t="str">
        <f>IF(V28="","",MAX(X$16:X27)+1)</f>
        <v/>
      </c>
    </row>
    <row r="29" spans="1:24" ht="27" customHeight="1">
      <c r="A29" s="224" t="str">
        <f t="shared" si="0"/>
        <v/>
      </c>
      <c r="B29" s="612" t="str">
        <f>IF($A29="","",INDEX(入力!$B$30:$Q$56,MATCH($A29,入力!$S$30:$S$56,0),1))</f>
        <v/>
      </c>
      <c r="C29" s="624" t="e">
        <f>IF(入力!#REF!="","",+入力!#REF!)</f>
        <v>#REF!</v>
      </c>
      <c r="D29" s="613" t="e">
        <f>IF(入力!#REF!="","",+入力!#REF!)</f>
        <v>#REF!</v>
      </c>
      <c r="E29" s="193" t="str">
        <f>IF($A29="","",INDEX(入力!$B$30:$Q$56,MATCH($A29,入力!$S$30:$S$56,0),4))</f>
        <v/>
      </c>
      <c r="F29" s="222" t="str">
        <f>IF($A29="","",INDEX(入力!$B$30:$Q$56,MATCH($A29,入力!$S$30:$S$56,0),5))</f>
        <v/>
      </c>
      <c r="G29" s="658" t="str">
        <f>IF($A29="","",INDEX(入力!$B$30:$Q$56,MATCH($A29,入力!$S$30:$S$56,0),6))</f>
        <v/>
      </c>
      <c r="H29" s="659" t="str">
        <f>IF($A30="","",INDEX(入力!$B$30:$Q$55,MATCH($A30,入力!$R$30:$R$55,0),3))</f>
        <v/>
      </c>
      <c r="I29" s="659" t="str">
        <f>IF($A30="","",INDEX(入力!$B$30:$Q$55,MATCH($A30,入力!$R$30:$R$55,0),3))</f>
        <v/>
      </c>
      <c r="J29" s="660" t="str">
        <f>IF($A30="","",INDEX(入力!$B$30:$Q$55,MATCH($A30,入力!$R$30:$R$55,0),3))</f>
        <v/>
      </c>
      <c r="K29" s="222" t="str">
        <f>IF($A29="","",INDEX(入力!$B$30:$Q$56,MATCH($A29,入力!$S$30:$S$56,0),10))</f>
        <v/>
      </c>
      <c r="L29" s="694" t="str">
        <f>IF($A29="","",INDEX(入力!$B$30:$Q$56,MATCH($A29,入力!$S$30:$S$56,0),12))</f>
        <v/>
      </c>
      <c r="M29" s="695" t="e">
        <f>IF(入力!#REF!="","",+入力!#REF!)</f>
        <v>#REF!</v>
      </c>
      <c r="N29" s="696" t="e">
        <f>IF(入力!#REF!="","",+入力!#REF!)</f>
        <v>#REF!</v>
      </c>
      <c r="O29" s="222" t="str">
        <f>IF($A29="","",INDEX(入力!$B$30:$Q$56,MATCH($A29,入力!$S$30:$S$56,0),15))</f>
        <v/>
      </c>
      <c r="P29" s="193"/>
      <c r="Q29" s="248"/>
      <c r="U29" s="244">
        <v>13</v>
      </c>
      <c r="V29" s="249" t="str">
        <f>IFERROR(VLOOKUP(U29,入力!$AA$33:$AA$56,1,FALSE),"")</f>
        <v/>
      </c>
      <c r="W29" s="250" t="str">
        <f>IFERROR(INDEX(入力!$S$33:$S$56,MATCH(③選手権!U29,入力!$AA$33:$AA$56,0),1),"")</f>
        <v/>
      </c>
      <c r="X29" s="251" t="str">
        <f>IF(V29="","",MAX(X$16:X28)+1)</f>
        <v/>
      </c>
    </row>
    <row r="30" spans="1:24" ht="27" customHeight="1">
      <c r="A30" s="231" t="str">
        <f t="shared" si="0"/>
        <v/>
      </c>
      <c r="B30" s="680" t="str">
        <f>IF($A30="","",INDEX(入力!$B$30:$Q$56,MATCH($A30,入力!$S$30:$S$56,0),1))</f>
        <v/>
      </c>
      <c r="C30" s="681" t="e">
        <f>IF(入力!#REF!="","",+入力!#REF!)</f>
        <v>#REF!</v>
      </c>
      <c r="D30" s="682" t="e">
        <f>IF(入力!#REF!="","",+入力!#REF!)</f>
        <v>#REF!</v>
      </c>
      <c r="E30" s="232" t="str">
        <f>IF($A30="","",INDEX(入力!$B$30:$Q$56,MATCH($A30,入力!$S$30:$S$56,0),4))</f>
        <v/>
      </c>
      <c r="F30" s="233" t="str">
        <f>IF($A30="","",INDEX(入力!$B$30:$Q$56,MATCH($A30,入力!$S$30:$S$56,0),5))</f>
        <v/>
      </c>
      <c r="G30" s="680" t="str">
        <f>IF($A30="","",INDEX(入力!$B$30:$Q$56,MATCH($A30,入力!$S$30:$S$56,0),6))</f>
        <v/>
      </c>
      <c r="H30" s="681" t="e">
        <f>IF($A31="","",INDEX(入力!$B$30:$Q$55,MATCH($A31,入力!$R$30:$R$55,0),3))</f>
        <v>#N/A</v>
      </c>
      <c r="I30" s="681" t="e">
        <f>IF($A31="","",INDEX(入力!$B$30:$Q$55,MATCH($A31,入力!$R$30:$R$55,0),3))</f>
        <v>#N/A</v>
      </c>
      <c r="J30" s="682" t="e">
        <f>IF($A31="","",INDEX(入力!$B$30:$Q$55,MATCH($A31,入力!$R$30:$R$55,0),3))</f>
        <v>#N/A</v>
      </c>
      <c r="K30" s="233" t="str">
        <f>IF($A30="","",INDEX(入力!$B$30:$Q$56,MATCH($A30,入力!$S$30:$S$56,0),10))</f>
        <v/>
      </c>
      <c r="L30" s="745" t="str">
        <f>IF($A30="","",INDEX(入力!$B$30:$Q$56,MATCH($A30,入力!$S$30:$S$56,0),12))</f>
        <v/>
      </c>
      <c r="M30" s="746" t="e">
        <f>IF(入力!#REF!="","",+入力!#REF!)</f>
        <v>#REF!</v>
      </c>
      <c r="N30" s="747" t="e">
        <f>IF(入力!#REF!="","",+入力!#REF!)</f>
        <v>#REF!</v>
      </c>
      <c r="O30" s="237" t="str">
        <f>IF($A30="","",INDEX(入力!$B$30:$Q$56,MATCH($A30,入力!$S$30:$S$56,0),15))</f>
        <v/>
      </c>
      <c r="P30" s="238"/>
      <c r="Q30" s="253"/>
      <c r="U30" s="244">
        <v>14</v>
      </c>
      <c r="V30" s="249" t="str">
        <f>IFERROR(VLOOKUP(U30,入力!$AA$33:$AA$56,1,FALSE),"")</f>
        <v/>
      </c>
      <c r="W30" s="250" t="str">
        <f>IFERROR(INDEX(入力!$S$33:$S$56,MATCH(③選手権!U30,入力!$AA$33:$AA$56,0),1),"")</f>
        <v/>
      </c>
      <c r="X30" s="251" t="str">
        <f>IF(V30="","",MAX(X$16:X29)+1)</f>
        <v/>
      </c>
    </row>
    <row r="31" spans="1:24" ht="27.65" customHeight="1">
      <c r="A31" s="709" t="s">
        <v>92</v>
      </c>
      <c r="B31" s="709"/>
      <c r="C31" s="709"/>
      <c r="D31" s="709"/>
      <c r="E31" s="709"/>
      <c r="F31" s="709"/>
      <c r="G31" s="709"/>
      <c r="H31" s="709"/>
      <c r="I31" s="709"/>
      <c r="J31" s="709"/>
      <c r="K31" s="709"/>
      <c r="L31" s="709"/>
      <c r="M31" s="709"/>
      <c r="N31" s="709"/>
      <c r="O31" s="709"/>
      <c r="P31" s="709"/>
      <c r="Q31" s="709"/>
      <c r="U31" s="244">
        <v>15</v>
      </c>
      <c r="V31" s="249" t="str">
        <f>IFERROR(VLOOKUP(U31,入力!$AA$33:$AA$56,1,FALSE),"")</f>
        <v/>
      </c>
      <c r="W31" s="250" t="str">
        <f>IFERROR(INDEX(入力!$S$33:$S$56,MATCH(③選手権!U31,入力!$AA$33:$AA$56,0),1),"")</f>
        <v/>
      </c>
      <c r="X31" s="251" t="str">
        <f>IF(V31="","",MAX(X$16:X30)+1)</f>
        <v/>
      </c>
    </row>
    <row r="32" spans="1:24" ht="27.65" customHeight="1">
      <c r="A32" s="709" t="s">
        <v>216</v>
      </c>
      <c r="B32" s="709"/>
      <c r="C32" s="709"/>
      <c r="D32" s="709"/>
      <c r="E32" s="709"/>
      <c r="F32" s="709"/>
      <c r="G32" s="709"/>
      <c r="H32" s="709"/>
      <c r="I32" s="709"/>
      <c r="J32" s="709"/>
      <c r="K32" s="709"/>
      <c r="L32" s="709"/>
      <c r="M32" s="709"/>
      <c r="N32" s="709"/>
      <c r="O32" s="709"/>
      <c r="P32" s="709"/>
      <c r="Q32" s="709"/>
      <c r="U32" s="244">
        <v>16</v>
      </c>
      <c r="V32" s="249" t="str">
        <f>IFERROR(VLOOKUP(U32,入力!$AA$33:$AA$56,1,FALSE),"")</f>
        <v/>
      </c>
      <c r="W32" s="250" t="str">
        <f>IFERROR(INDEX(入力!$S$33:$S$56,MATCH(③選手権!U32,入力!$AA$33:$AA$56,0),1),"")</f>
        <v/>
      </c>
      <c r="X32" s="251" t="str">
        <f>IF(V32="","",MAX(X$16:X31)+1)</f>
        <v/>
      </c>
    </row>
    <row r="33" spans="2:24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U33" s="244">
        <v>17</v>
      </c>
      <c r="V33" s="249" t="str">
        <f>IFERROR(VLOOKUP(U33,入力!$AA$33:$AA$56,1,FALSE),"")</f>
        <v/>
      </c>
      <c r="W33" s="250" t="str">
        <f>IFERROR(INDEX(入力!$S$33:$S$56,MATCH(③選手権!U33,入力!$AA$33:$AA$56,0),1),"")</f>
        <v/>
      </c>
      <c r="X33" s="251" t="str">
        <f>IF(V33="","",MAX(X$16:X32)+1)</f>
        <v/>
      </c>
    </row>
    <row r="34" spans="2:24">
      <c r="E34" s="27"/>
      <c r="F34" s="27"/>
      <c r="G34" s="27"/>
      <c r="H34" s="27"/>
      <c r="U34" s="244">
        <v>18</v>
      </c>
      <c r="V34" s="249" t="str">
        <f>IFERROR(VLOOKUP(U34,入力!$AA$33:$AA$56,1,FALSE),"")</f>
        <v/>
      </c>
      <c r="W34" s="250" t="str">
        <f>IFERROR(INDEX(入力!$S$33:$S$56,MATCH(③選手権!U34,入力!$AA$33:$AA$56,0),1),"")</f>
        <v/>
      </c>
      <c r="X34" s="251" t="str">
        <f>IF(V34="","",MAX(X$16:X33)+1)</f>
        <v/>
      </c>
    </row>
    <row r="35" spans="2:24">
      <c r="U35" s="244">
        <v>19</v>
      </c>
      <c r="V35" s="249" t="str">
        <f>IFERROR(VLOOKUP(U35,入力!$AA$33:$AA$56,1,FALSE),"")</f>
        <v/>
      </c>
      <c r="W35" s="250" t="str">
        <f>IFERROR(INDEX(入力!$S$33:$S$56,MATCH(③選手権!U35,入力!$AA$33:$AA$56,0),1),"")</f>
        <v/>
      </c>
      <c r="X35" s="251" t="str">
        <f>IF(V35="","",MAX(X$16:X34)+1)</f>
        <v/>
      </c>
    </row>
    <row r="36" spans="2:24">
      <c r="U36" s="244">
        <v>20</v>
      </c>
      <c r="V36" s="249" t="str">
        <f>IFERROR(VLOOKUP(U36,入力!$AA$33:$AA$56,1,FALSE),"")</f>
        <v/>
      </c>
      <c r="W36" s="250" t="str">
        <f>IFERROR(INDEX(入力!$S$33:$S$56,MATCH(③選手権!U36,入力!$AA$33:$AA$56,0),1),"")</f>
        <v/>
      </c>
      <c r="X36" s="251" t="str">
        <f>IF(V36="","",MAX(X$16:X35)+1)</f>
        <v/>
      </c>
    </row>
    <row r="37" spans="2:24">
      <c r="U37" s="244">
        <v>21</v>
      </c>
      <c r="V37" s="249" t="str">
        <f>IFERROR(VLOOKUP(U37,入力!$AA$33:$AA$56,1,FALSE),"")</f>
        <v/>
      </c>
      <c r="W37" s="250" t="str">
        <f>IFERROR(INDEX(入力!$S$33:$S$56,MATCH(③選手権!U37,入力!$AA$33:$AA$56,0),1),"")</f>
        <v/>
      </c>
      <c r="X37" s="251" t="str">
        <f>IF(V37="","",MAX(X$16:X36)+1)</f>
        <v/>
      </c>
    </row>
    <row r="38" spans="2:24">
      <c r="U38" s="244">
        <v>22</v>
      </c>
      <c r="V38" s="249" t="str">
        <f>IFERROR(VLOOKUP(U38,入力!$AA$33:$AA$56,1,FALSE),"")</f>
        <v/>
      </c>
      <c r="W38" s="250" t="str">
        <f>IFERROR(INDEX(入力!$S$33:$S$56,MATCH(③選手権!U38,入力!$AA$33:$AA$56,0),1),"")</f>
        <v/>
      </c>
      <c r="X38" s="251" t="str">
        <f>IF(V38="","",MAX(X$16:X37)+1)</f>
        <v/>
      </c>
    </row>
    <row r="39" spans="2:24">
      <c r="U39" s="244">
        <v>23</v>
      </c>
      <c r="V39" s="249" t="str">
        <f>IFERROR(VLOOKUP(U39,入力!$AA$33:$AA$56,1,FALSE),"")</f>
        <v/>
      </c>
      <c r="W39" s="250" t="str">
        <f>IFERROR(INDEX(入力!$S$33:$S$56,MATCH(③選手権!U39,入力!$AA$33:$AA$56,0),1),"")</f>
        <v/>
      </c>
      <c r="X39" s="251" t="str">
        <f>IF(V39="","",MAX(X$16:X38)+1)</f>
        <v/>
      </c>
    </row>
    <row r="40" spans="2:24">
      <c r="U40" s="244">
        <v>24</v>
      </c>
      <c r="V40" s="249" t="str">
        <f>IFERROR(VLOOKUP(U40,入力!$AA$33:$AA$56,1,FALSE),"")</f>
        <v/>
      </c>
      <c r="W40" s="250" t="str">
        <f>IFERROR(INDEX(入力!$S$33:$S$56,MATCH(③選手権!U40,入力!$AA$33:$AA$56,0),1),"")</f>
        <v/>
      </c>
      <c r="X40" s="251" t="str">
        <f>IF(V40="","",MAX(X$16:X39)+1)</f>
        <v/>
      </c>
    </row>
    <row r="41" spans="2:24">
      <c r="U41" s="244">
        <v>25</v>
      </c>
      <c r="V41" s="249" t="str">
        <f>IFERROR(VLOOKUP(U41,入力!$AA$33:$AA$56,1,FALSE),"")</f>
        <v/>
      </c>
      <c r="W41" s="250" t="str">
        <f>IFERROR(INDEX(入力!$S$33:$S$56,MATCH(③選手権!U41,入力!$AA$33:$AA$56,0),1),"")</f>
        <v/>
      </c>
      <c r="X41" s="251" t="str">
        <f>IF(V41="","",MAX(X$16:X40)+1)</f>
        <v/>
      </c>
    </row>
    <row r="42" spans="2:24">
      <c r="U42" s="244">
        <v>26</v>
      </c>
      <c r="V42" s="249" t="str">
        <f>IFERROR(VLOOKUP(U42,入力!$AA$33:$AA$56,1,FALSE),"")</f>
        <v/>
      </c>
      <c r="W42" s="250" t="str">
        <f>IFERROR(INDEX(入力!$S$33:$S$56,MATCH(③選手権!U42,入力!$AA$33:$AA$56,0),1),"")</f>
        <v/>
      </c>
      <c r="X42" s="251" t="str">
        <f>IF(V42="","",MAX(X$16:X41)+1)</f>
        <v/>
      </c>
    </row>
    <row r="43" spans="2:24">
      <c r="U43" s="244">
        <v>27</v>
      </c>
      <c r="V43" s="249" t="str">
        <f>IFERROR(VLOOKUP(U43,入力!$AA$33:$AA$56,1,FALSE),"")</f>
        <v/>
      </c>
      <c r="W43" s="250" t="str">
        <f>IFERROR(INDEX(入力!$S$33:$S$56,MATCH(③選手権!U43,入力!$AA$33:$AA$56,0),1),"")</f>
        <v/>
      </c>
      <c r="X43" s="251" t="str">
        <f>IF(V43="","",MAX(X$16:X42)+1)</f>
        <v/>
      </c>
    </row>
    <row r="44" spans="2:24">
      <c r="U44" s="244">
        <v>28</v>
      </c>
      <c r="V44" s="249" t="str">
        <f>IFERROR(VLOOKUP(U44,入力!$AA$33:$AA$56,1,FALSE),"")</f>
        <v/>
      </c>
      <c r="W44" s="250" t="str">
        <f>IFERROR(INDEX(入力!$S$33:$S$56,MATCH(③選手権!U44,入力!$AA$33:$AA$56,0),1),"")</f>
        <v/>
      </c>
      <c r="X44" s="251" t="str">
        <f>IF(V44="","",MAX(X$16:X43)+1)</f>
        <v/>
      </c>
    </row>
    <row r="45" spans="2:24">
      <c r="U45" s="244">
        <v>29</v>
      </c>
      <c r="V45" s="249" t="str">
        <f>IFERROR(VLOOKUP(U45,入力!$AA$33:$AA$56,1,FALSE),"")</f>
        <v/>
      </c>
      <c r="W45" s="250" t="str">
        <f>IFERROR(INDEX(入力!$S$33:$S$56,MATCH(③選手権!U45,入力!$AA$33:$AA$56,0),1),"")</f>
        <v/>
      </c>
      <c r="X45" s="251" t="str">
        <f>IF(V45="","",MAX(X$16:X44)+1)</f>
        <v/>
      </c>
    </row>
    <row r="46" spans="2:24">
      <c r="U46" s="254">
        <v>30</v>
      </c>
      <c r="V46" s="255" t="str">
        <f>IFERROR(VLOOKUP(U46,入力!$AA$33:$AA$56,1,FALSE),"")</f>
        <v/>
      </c>
      <c r="W46" s="256" t="str">
        <f>IFERROR(INDEX(入力!$S$33:$S$56,MATCH(③選手権!U46,入力!$AA$33:$AA$56,0),1),"")</f>
        <v/>
      </c>
      <c r="X46" s="257" t="str">
        <f>IF(V46="","",MAX(X$16:X45)+1)</f>
        <v/>
      </c>
    </row>
    <row r="48" spans="2:24">
      <c r="U48" s="43"/>
    </row>
    <row r="49" spans="21:21">
      <c r="U49" s="43"/>
    </row>
    <row r="50" spans="21:21">
      <c r="U50" s="43"/>
    </row>
    <row r="51" spans="21:21">
      <c r="U51" s="43"/>
    </row>
    <row r="52" spans="21:21">
      <c r="U52" s="43"/>
    </row>
    <row r="53" spans="21:21">
      <c r="U53" s="43"/>
    </row>
    <row r="54" spans="21:21">
      <c r="U54" s="43"/>
    </row>
    <row r="55" spans="21:21">
      <c r="U55" s="43"/>
    </row>
    <row r="56" spans="21:21">
      <c r="U56" s="43"/>
    </row>
    <row r="57" spans="21:21">
      <c r="U57" s="43"/>
    </row>
    <row r="58" spans="21:21">
      <c r="U58" s="43"/>
    </row>
    <row r="59" spans="21:21">
      <c r="U59" s="43"/>
    </row>
    <row r="60" spans="21:21">
      <c r="U60" s="43"/>
    </row>
    <row r="61" spans="21:21">
      <c r="U61" s="43"/>
    </row>
    <row r="62" spans="21:21">
      <c r="U62" s="43"/>
    </row>
    <row r="63" spans="21:21">
      <c r="U63" s="43"/>
    </row>
    <row r="64" spans="21:21">
      <c r="U64" s="43"/>
    </row>
    <row r="65" spans="21:21">
      <c r="U65" s="43"/>
    </row>
    <row r="66" spans="21:21">
      <c r="U66" s="43"/>
    </row>
    <row r="67" spans="21:21">
      <c r="U67" s="43"/>
    </row>
    <row r="68" spans="21:21">
      <c r="U68" s="43"/>
    </row>
    <row r="69" spans="21:21">
      <c r="U69" s="43"/>
    </row>
    <row r="70" spans="21:21">
      <c r="U70" s="43"/>
    </row>
    <row r="71" spans="21:21">
      <c r="U71" s="43"/>
    </row>
    <row r="72" spans="21:21">
      <c r="U72" s="43"/>
    </row>
    <row r="73" spans="21:21">
      <c r="U73" s="43"/>
    </row>
    <row r="74" spans="21:21">
      <c r="U74" s="43"/>
    </row>
    <row r="75" spans="21:21">
      <c r="U75" s="43"/>
    </row>
    <row r="76" spans="21:21">
      <c r="U76" s="43"/>
    </row>
    <row r="77" spans="21:21">
      <c r="U77" s="43"/>
    </row>
    <row r="78" spans="21:21">
      <c r="U78" s="43"/>
    </row>
    <row r="79" spans="21:21">
      <c r="U79" s="43"/>
    </row>
    <row r="80" spans="21:21">
      <c r="U80" s="43"/>
    </row>
    <row r="81" spans="21:21">
      <c r="U81" s="43"/>
    </row>
    <row r="82" spans="21:21">
      <c r="U82" s="43"/>
    </row>
    <row r="83" spans="21:21">
      <c r="U83" s="43"/>
    </row>
    <row r="84" spans="21:21">
      <c r="U84" s="43"/>
    </row>
    <row r="85" spans="21:21">
      <c r="U85" s="43"/>
    </row>
    <row r="86" spans="21:21">
      <c r="U86" s="43"/>
    </row>
    <row r="87" spans="21:21">
      <c r="U87" s="43"/>
    </row>
    <row r="88" spans="21:21">
      <c r="U88" s="43"/>
    </row>
    <row r="89" spans="21:21">
      <c r="U89" s="43"/>
    </row>
    <row r="90" spans="21:21">
      <c r="U90" s="43"/>
    </row>
    <row r="91" spans="21:21">
      <c r="U91" s="43"/>
    </row>
    <row r="92" spans="21:21">
      <c r="U92" s="43"/>
    </row>
    <row r="93" spans="21:21">
      <c r="U93" s="43"/>
    </row>
    <row r="94" spans="21:21">
      <c r="U94" s="43"/>
    </row>
    <row r="95" spans="21:21">
      <c r="U95" s="43"/>
    </row>
    <row r="96" spans="21:21">
      <c r="U96" s="43"/>
    </row>
    <row r="97" spans="21:21">
      <c r="U97" s="43"/>
    </row>
    <row r="98" spans="21:21">
      <c r="U98" s="43"/>
    </row>
    <row r="99" spans="21:21">
      <c r="U99" s="43"/>
    </row>
    <row r="100" spans="21:21">
      <c r="U100" s="43"/>
    </row>
    <row r="101" spans="21:21">
      <c r="U101" s="43"/>
    </row>
    <row r="102" spans="21:21">
      <c r="U102" s="43"/>
    </row>
    <row r="103" spans="21:21">
      <c r="U103" s="43"/>
    </row>
    <row r="104" spans="21:21">
      <c r="U104" s="43"/>
    </row>
    <row r="105" spans="21:21">
      <c r="U105" s="43"/>
    </row>
    <row r="106" spans="21:21">
      <c r="U106" s="43"/>
    </row>
    <row r="107" spans="21:21">
      <c r="U107" s="43"/>
    </row>
    <row r="108" spans="21:21">
      <c r="U108" s="43"/>
    </row>
    <row r="109" spans="21:21">
      <c r="U109" s="43"/>
    </row>
    <row r="110" spans="21:21">
      <c r="U110" s="43"/>
    </row>
    <row r="111" spans="21:21">
      <c r="U111" s="43"/>
    </row>
    <row r="112" spans="21:21">
      <c r="U112" s="43"/>
    </row>
    <row r="113" spans="21:21">
      <c r="U113" s="43"/>
    </row>
    <row r="114" spans="21:21">
      <c r="U114" s="43"/>
    </row>
    <row r="115" spans="21:21">
      <c r="U115" s="43"/>
    </row>
    <row r="116" spans="21:21">
      <c r="U116" s="43"/>
    </row>
    <row r="117" spans="21:21">
      <c r="U117" s="43"/>
    </row>
    <row r="118" spans="21:21">
      <c r="U118" s="43"/>
    </row>
    <row r="119" spans="21:21">
      <c r="U119" s="43"/>
    </row>
    <row r="120" spans="21:21">
      <c r="U120" s="43"/>
    </row>
    <row r="121" spans="21:21">
      <c r="U121" s="43"/>
    </row>
    <row r="122" spans="21:21">
      <c r="U122" s="43"/>
    </row>
    <row r="123" spans="21:21">
      <c r="U123" s="43"/>
    </row>
    <row r="124" spans="21:21">
      <c r="U124" s="43"/>
    </row>
    <row r="125" spans="21:21">
      <c r="U125" s="43"/>
    </row>
    <row r="126" spans="21:21">
      <c r="U126" s="43"/>
    </row>
    <row r="127" spans="21:21">
      <c r="U127" s="43"/>
    </row>
    <row r="128" spans="21:21">
      <c r="U128" s="43"/>
    </row>
    <row r="129" spans="21:21">
      <c r="U129" s="43"/>
    </row>
    <row r="130" spans="21:21">
      <c r="U130" s="43"/>
    </row>
    <row r="131" spans="21:21">
      <c r="U131" s="43"/>
    </row>
    <row r="132" spans="21:21">
      <c r="U132" s="43"/>
    </row>
    <row r="133" spans="21:21">
      <c r="U133" s="43"/>
    </row>
    <row r="134" spans="21:21">
      <c r="U134" s="43"/>
    </row>
    <row r="135" spans="21:21">
      <c r="U135" s="43"/>
    </row>
    <row r="136" spans="21:21">
      <c r="U136" s="43"/>
    </row>
    <row r="137" spans="21:21">
      <c r="U137" s="43"/>
    </row>
    <row r="138" spans="21:21">
      <c r="U138" s="43"/>
    </row>
    <row r="139" spans="21:21">
      <c r="U139" s="43"/>
    </row>
    <row r="140" spans="21:21">
      <c r="U140" s="43"/>
    </row>
    <row r="141" spans="21:21">
      <c r="U141" s="43"/>
    </row>
    <row r="142" spans="21:21">
      <c r="U142" s="43"/>
    </row>
    <row r="143" spans="21:21">
      <c r="U143" s="43"/>
    </row>
    <row r="144" spans="21:21">
      <c r="U144" s="43"/>
    </row>
    <row r="145" spans="21:21">
      <c r="U145" s="43"/>
    </row>
    <row r="146" spans="21:21">
      <c r="U146" s="43"/>
    </row>
    <row r="147" spans="21:21">
      <c r="U147" s="43"/>
    </row>
    <row r="148" spans="21:21">
      <c r="U148" s="43"/>
    </row>
    <row r="149" spans="21:21">
      <c r="U149" s="43"/>
    </row>
    <row r="150" spans="21:21">
      <c r="U150" s="43"/>
    </row>
    <row r="151" spans="21:21">
      <c r="U151" s="43"/>
    </row>
    <row r="152" spans="21:21">
      <c r="U152" s="43"/>
    </row>
    <row r="153" spans="21:21">
      <c r="U153" s="43"/>
    </row>
    <row r="154" spans="21:21">
      <c r="U154" s="43"/>
    </row>
    <row r="155" spans="21:21">
      <c r="U155" s="43"/>
    </row>
    <row r="156" spans="21:21">
      <c r="U156" s="43"/>
    </row>
    <row r="157" spans="21:21">
      <c r="U157" s="43"/>
    </row>
    <row r="158" spans="21:21">
      <c r="U158" s="43"/>
    </row>
    <row r="159" spans="21:21">
      <c r="U159" s="43"/>
    </row>
    <row r="160" spans="21:21">
      <c r="U160" s="43"/>
    </row>
    <row r="161" spans="21:21">
      <c r="U161" s="43"/>
    </row>
    <row r="162" spans="21:21">
      <c r="U162" s="43"/>
    </row>
    <row r="163" spans="21:21">
      <c r="U163" s="43"/>
    </row>
    <row r="164" spans="21:21">
      <c r="U164" s="43"/>
    </row>
    <row r="165" spans="21:21">
      <c r="U165" s="43"/>
    </row>
    <row r="166" spans="21:21">
      <c r="U166" s="43"/>
    </row>
    <row r="167" spans="21:21">
      <c r="U167" s="43"/>
    </row>
    <row r="168" spans="21:21">
      <c r="U168" s="43"/>
    </row>
    <row r="169" spans="21:21">
      <c r="U169" s="43"/>
    </row>
    <row r="170" spans="21:21">
      <c r="U170" s="43"/>
    </row>
    <row r="171" spans="21:21">
      <c r="U171" s="43"/>
    </row>
    <row r="172" spans="21:21">
      <c r="U172" s="43"/>
    </row>
    <row r="173" spans="21:21">
      <c r="U173" s="43"/>
    </row>
    <row r="174" spans="21:21">
      <c r="U174" s="43"/>
    </row>
    <row r="175" spans="21:21">
      <c r="U175" s="43"/>
    </row>
    <row r="176" spans="21:21">
      <c r="U176" s="43"/>
    </row>
    <row r="177" spans="21:21">
      <c r="U177" s="43"/>
    </row>
    <row r="178" spans="21:21">
      <c r="U178" s="43"/>
    </row>
    <row r="179" spans="21:21">
      <c r="U179" s="43"/>
    </row>
    <row r="180" spans="21:21">
      <c r="U180" s="43"/>
    </row>
    <row r="181" spans="21:21">
      <c r="U181" s="43"/>
    </row>
    <row r="182" spans="21:21">
      <c r="U182" s="43"/>
    </row>
    <row r="183" spans="21:21">
      <c r="U183" s="43"/>
    </row>
    <row r="184" spans="21:21">
      <c r="U184" s="43"/>
    </row>
    <row r="185" spans="21:21">
      <c r="U185" s="43"/>
    </row>
    <row r="186" spans="21:21">
      <c r="U186" s="43"/>
    </row>
    <row r="187" spans="21:21">
      <c r="U187" s="43"/>
    </row>
    <row r="188" spans="21:21">
      <c r="U188" s="43"/>
    </row>
    <row r="189" spans="21:21">
      <c r="U189" s="43"/>
    </row>
    <row r="190" spans="21:21">
      <c r="U190" s="43"/>
    </row>
    <row r="191" spans="21:21">
      <c r="U191" s="43"/>
    </row>
    <row r="192" spans="21:21">
      <c r="U192" s="43"/>
    </row>
    <row r="193" spans="21:21">
      <c r="U193" s="43"/>
    </row>
    <row r="194" spans="21:21">
      <c r="U194" s="43"/>
    </row>
    <row r="195" spans="21:21">
      <c r="U195" s="43"/>
    </row>
    <row r="196" spans="21:21">
      <c r="U196" s="43"/>
    </row>
    <row r="197" spans="21:21">
      <c r="U197" s="43"/>
    </row>
    <row r="198" spans="21:21">
      <c r="U198" s="43"/>
    </row>
    <row r="199" spans="21:21">
      <c r="U199" s="43"/>
    </row>
    <row r="200" spans="21:21">
      <c r="U200" s="43"/>
    </row>
    <row r="201" spans="21:21">
      <c r="U201" s="43"/>
    </row>
    <row r="202" spans="21:21">
      <c r="U202" s="43"/>
    </row>
    <row r="203" spans="21:21">
      <c r="U203" s="43"/>
    </row>
    <row r="204" spans="21:21">
      <c r="U204" s="43"/>
    </row>
    <row r="205" spans="21:21">
      <c r="U205" s="43"/>
    </row>
    <row r="206" spans="21:21">
      <c r="U206" s="43"/>
    </row>
    <row r="207" spans="21:21">
      <c r="U207" s="43"/>
    </row>
    <row r="208" spans="21:21">
      <c r="U208" s="43"/>
    </row>
    <row r="209" spans="21:21">
      <c r="U209" s="43"/>
    </row>
    <row r="210" spans="21:21">
      <c r="U210" s="43"/>
    </row>
    <row r="211" spans="21:21">
      <c r="U211" s="43"/>
    </row>
    <row r="212" spans="21:21">
      <c r="U212" s="43"/>
    </row>
    <row r="213" spans="21:21">
      <c r="U213" s="43"/>
    </row>
    <row r="214" spans="21:21">
      <c r="U214" s="43"/>
    </row>
    <row r="215" spans="21:21">
      <c r="U215" s="43"/>
    </row>
    <row r="216" spans="21:21">
      <c r="U216" s="43"/>
    </row>
    <row r="217" spans="21:21">
      <c r="U217" s="43"/>
    </row>
    <row r="218" spans="21:21">
      <c r="U218" s="43"/>
    </row>
    <row r="219" spans="21:21">
      <c r="U219" s="43"/>
    </row>
    <row r="220" spans="21:21">
      <c r="U220" s="43"/>
    </row>
    <row r="221" spans="21:21">
      <c r="U221" s="43"/>
    </row>
    <row r="222" spans="21:21">
      <c r="U222" s="43"/>
    </row>
    <row r="223" spans="21:21">
      <c r="U223" s="43"/>
    </row>
    <row r="224" spans="21:21">
      <c r="U224" s="43"/>
    </row>
    <row r="225" spans="21:21">
      <c r="U225" s="43"/>
    </row>
    <row r="226" spans="21:21">
      <c r="U226" s="43"/>
    </row>
    <row r="227" spans="21:21">
      <c r="U227" s="43"/>
    </row>
    <row r="228" spans="21:21">
      <c r="U228" s="43"/>
    </row>
    <row r="229" spans="21:21">
      <c r="U229" s="43"/>
    </row>
    <row r="230" spans="21:21">
      <c r="U230" s="43"/>
    </row>
    <row r="231" spans="21:21">
      <c r="U231" s="43"/>
    </row>
    <row r="232" spans="21:21">
      <c r="U232" s="43"/>
    </row>
    <row r="233" spans="21:21">
      <c r="U233" s="43"/>
    </row>
    <row r="234" spans="21:21">
      <c r="U234" s="43"/>
    </row>
    <row r="235" spans="21:21">
      <c r="U235" s="43"/>
    </row>
    <row r="236" spans="21:21">
      <c r="U236" s="43"/>
    </row>
    <row r="237" spans="21:21">
      <c r="U237" s="43"/>
    </row>
    <row r="238" spans="21:21">
      <c r="U238" s="43"/>
    </row>
    <row r="239" spans="21:21">
      <c r="U239" s="43"/>
    </row>
    <row r="240" spans="21:21">
      <c r="U240" s="43"/>
    </row>
    <row r="241" spans="21:21">
      <c r="U241" s="43"/>
    </row>
    <row r="242" spans="21:21">
      <c r="U242" s="43"/>
    </row>
    <row r="243" spans="21:21">
      <c r="U243" s="43"/>
    </row>
    <row r="244" spans="21:21">
      <c r="U244" s="43"/>
    </row>
    <row r="245" spans="21:21">
      <c r="U245" s="43"/>
    </row>
    <row r="246" spans="21:21">
      <c r="U246" s="43"/>
    </row>
    <row r="247" spans="21:21">
      <c r="U247" s="43"/>
    </row>
    <row r="248" spans="21:21">
      <c r="U248" s="43"/>
    </row>
    <row r="249" spans="21:21">
      <c r="U249" s="43"/>
    </row>
    <row r="250" spans="21:21">
      <c r="U250" s="43"/>
    </row>
    <row r="251" spans="21:21">
      <c r="U251" s="43"/>
    </row>
    <row r="252" spans="21:21">
      <c r="U252" s="43"/>
    </row>
    <row r="253" spans="21:21">
      <c r="U253" s="43"/>
    </row>
    <row r="254" spans="21:21">
      <c r="U254" s="43"/>
    </row>
    <row r="255" spans="21:21">
      <c r="U255" s="43"/>
    </row>
    <row r="256" spans="21:21">
      <c r="U256" s="43"/>
    </row>
    <row r="257" spans="21:21">
      <c r="U257" s="43"/>
    </row>
    <row r="258" spans="21:21">
      <c r="U258" s="43"/>
    </row>
    <row r="259" spans="21:21">
      <c r="U259" s="43"/>
    </row>
    <row r="260" spans="21:21">
      <c r="U260" s="43"/>
    </row>
    <row r="261" spans="21:21">
      <c r="U261" s="43"/>
    </row>
    <row r="262" spans="21:21">
      <c r="U262" s="43"/>
    </row>
    <row r="263" spans="21:21">
      <c r="U263" s="43"/>
    </row>
    <row r="264" spans="21:21">
      <c r="U264" s="43"/>
    </row>
    <row r="265" spans="21:21">
      <c r="U265" s="43"/>
    </row>
    <row r="266" spans="21:21">
      <c r="U266" s="43"/>
    </row>
    <row r="267" spans="21:21">
      <c r="U267" s="43"/>
    </row>
    <row r="268" spans="21:21">
      <c r="U268" s="43"/>
    </row>
    <row r="269" spans="21:21">
      <c r="U269" s="43"/>
    </row>
    <row r="270" spans="21:21">
      <c r="U270" s="43"/>
    </row>
    <row r="271" spans="21:21">
      <c r="U271" s="43"/>
    </row>
    <row r="272" spans="21:21">
      <c r="U272" s="43"/>
    </row>
    <row r="273" spans="21:21">
      <c r="U273" s="43"/>
    </row>
    <row r="274" spans="21:21">
      <c r="U274" s="43"/>
    </row>
    <row r="275" spans="21:21">
      <c r="U275" s="43"/>
    </row>
    <row r="276" spans="21:21">
      <c r="U276" s="43"/>
    </row>
    <row r="277" spans="21:21">
      <c r="U277" s="43"/>
    </row>
    <row r="278" spans="21:21">
      <c r="U278" s="43"/>
    </row>
    <row r="279" spans="21:21">
      <c r="U279" s="43"/>
    </row>
    <row r="280" spans="21:21">
      <c r="U280" s="43"/>
    </row>
    <row r="281" spans="21:21">
      <c r="U281" s="43"/>
    </row>
    <row r="282" spans="21:21">
      <c r="U282" s="43"/>
    </row>
    <row r="283" spans="21:21">
      <c r="U283" s="43"/>
    </row>
    <row r="284" spans="21:21">
      <c r="U284" s="43"/>
    </row>
    <row r="285" spans="21:21">
      <c r="U285" s="43"/>
    </row>
    <row r="286" spans="21:21">
      <c r="U286" s="43"/>
    </row>
    <row r="287" spans="21:21">
      <c r="U287" s="43"/>
    </row>
    <row r="288" spans="21:21">
      <c r="U288" s="43"/>
    </row>
    <row r="289" spans="21:21">
      <c r="U289" s="43"/>
    </row>
    <row r="290" spans="21:21">
      <c r="U290" s="43"/>
    </row>
    <row r="291" spans="21:21">
      <c r="U291" s="43"/>
    </row>
    <row r="292" spans="21:21">
      <c r="U292" s="43"/>
    </row>
    <row r="293" spans="21:21">
      <c r="U293" s="43"/>
    </row>
    <row r="294" spans="21:21">
      <c r="U294" s="43"/>
    </row>
    <row r="295" spans="21:21">
      <c r="U295" s="43"/>
    </row>
    <row r="296" spans="21:21">
      <c r="U296" s="43"/>
    </row>
    <row r="297" spans="21:21">
      <c r="U297" s="43"/>
    </row>
    <row r="298" spans="21:21">
      <c r="U298" s="43"/>
    </row>
    <row r="299" spans="21:21">
      <c r="U299" s="43"/>
    </row>
    <row r="300" spans="21:21">
      <c r="U300" s="43"/>
    </row>
    <row r="301" spans="21:21">
      <c r="U301" s="43"/>
    </row>
    <row r="302" spans="21:21">
      <c r="U302" s="43"/>
    </row>
    <row r="303" spans="21:21">
      <c r="U303" s="43"/>
    </row>
    <row r="304" spans="21:21">
      <c r="U304" s="43"/>
    </row>
    <row r="305" spans="21:21">
      <c r="U305" s="43"/>
    </row>
    <row r="306" spans="21:21">
      <c r="U306" s="43"/>
    </row>
    <row r="307" spans="21:21">
      <c r="U307" s="43"/>
    </row>
    <row r="308" spans="21:21">
      <c r="U308" s="43"/>
    </row>
    <row r="309" spans="21:21">
      <c r="U309" s="43"/>
    </row>
    <row r="310" spans="21:21">
      <c r="U310" s="43"/>
    </row>
    <row r="311" spans="21:21">
      <c r="U311" s="43"/>
    </row>
    <row r="312" spans="21:21">
      <c r="U312" s="43"/>
    </row>
    <row r="313" spans="21:21">
      <c r="U313" s="43"/>
    </row>
    <row r="314" spans="21:21">
      <c r="U314" s="43"/>
    </row>
    <row r="315" spans="21:21">
      <c r="U315" s="43"/>
    </row>
    <row r="316" spans="21:21">
      <c r="U316" s="43"/>
    </row>
    <row r="317" spans="21:21">
      <c r="U317" s="43"/>
    </row>
    <row r="318" spans="21:21">
      <c r="U318" s="43"/>
    </row>
    <row r="319" spans="21:21">
      <c r="U319" s="43"/>
    </row>
    <row r="320" spans="21:21">
      <c r="U320" s="43"/>
    </row>
    <row r="321" spans="21:21">
      <c r="U321" s="43"/>
    </row>
    <row r="322" spans="21:21">
      <c r="U322" s="43"/>
    </row>
    <row r="323" spans="21:21">
      <c r="U323" s="43"/>
    </row>
    <row r="324" spans="21:21">
      <c r="U324" s="43"/>
    </row>
    <row r="325" spans="21:21">
      <c r="U325" s="43"/>
    </row>
    <row r="326" spans="21:21">
      <c r="U326" s="43"/>
    </row>
    <row r="327" spans="21:21">
      <c r="U327" s="43"/>
    </row>
    <row r="328" spans="21:21">
      <c r="U328" s="43"/>
    </row>
    <row r="329" spans="21:21">
      <c r="U329" s="43"/>
    </row>
  </sheetData>
  <sheetProtection algorithmName="SHA-512" hashValue="Qdqir2TgiSnvR2CyH4E/N8nOvBzDcGTt0iKVqugf2TVxeOsMyeGzFySHAbGC7p0Cv2JopOa0gSSYhZQ3Z6jAPg==" saltValue="LtPseHp4Y3gUm8ubB0DBNg==" spinCount="100000" sheet="1" objects="1" scenarios="1"/>
  <mergeCells count="98">
    <mergeCell ref="A31:Q31"/>
    <mergeCell ref="A32:Q32"/>
    <mergeCell ref="L5:N6"/>
    <mergeCell ref="O5:Q6"/>
    <mergeCell ref="E7:K8"/>
    <mergeCell ref="L7:N8"/>
    <mergeCell ref="O7:Q8"/>
    <mergeCell ref="B29:D29"/>
    <mergeCell ref="G29:J29"/>
    <mergeCell ref="L29:N29"/>
    <mergeCell ref="B30:D30"/>
    <mergeCell ref="G30:J30"/>
    <mergeCell ref="L30:N30"/>
    <mergeCell ref="B27:D27"/>
    <mergeCell ref="G27:J27"/>
    <mergeCell ref="L27:N27"/>
    <mergeCell ref="B28:D28"/>
    <mergeCell ref="G28:J28"/>
    <mergeCell ref="L28:N28"/>
    <mergeCell ref="B25:D25"/>
    <mergeCell ref="G25:J25"/>
    <mergeCell ref="L25:N25"/>
    <mergeCell ref="B26:D26"/>
    <mergeCell ref="G26:J26"/>
    <mergeCell ref="L26:N26"/>
    <mergeCell ref="B23:D23"/>
    <mergeCell ref="G23:J23"/>
    <mergeCell ref="L23:N23"/>
    <mergeCell ref="B24:D24"/>
    <mergeCell ref="G24:J24"/>
    <mergeCell ref="L24:N24"/>
    <mergeCell ref="B21:D21"/>
    <mergeCell ref="G21:J21"/>
    <mergeCell ref="L21:N21"/>
    <mergeCell ref="B22:D22"/>
    <mergeCell ref="G22:J22"/>
    <mergeCell ref="L22:N22"/>
    <mergeCell ref="B19:D19"/>
    <mergeCell ref="G19:J19"/>
    <mergeCell ref="L19:N19"/>
    <mergeCell ref="B20:D20"/>
    <mergeCell ref="G20:J20"/>
    <mergeCell ref="L20:N20"/>
    <mergeCell ref="B17:D17"/>
    <mergeCell ref="G17:J17"/>
    <mergeCell ref="L17:N17"/>
    <mergeCell ref="B18:D18"/>
    <mergeCell ref="G18:J18"/>
    <mergeCell ref="L18:N18"/>
    <mergeCell ref="U14:X14"/>
    <mergeCell ref="A15:Q15"/>
    <mergeCell ref="B16:D16"/>
    <mergeCell ref="G16:J16"/>
    <mergeCell ref="L16:N16"/>
    <mergeCell ref="N13:O13"/>
    <mergeCell ref="P13:Q13"/>
    <mergeCell ref="A14:C14"/>
    <mergeCell ref="D14:F14"/>
    <mergeCell ref="G14:I14"/>
    <mergeCell ref="J14:K14"/>
    <mergeCell ref="L14:M14"/>
    <mergeCell ref="N14:O14"/>
    <mergeCell ref="P14:Q14"/>
    <mergeCell ref="A13:C13"/>
    <mergeCell ref="D13:F13"/>
    <mergeCell ref="G13:I13"/>
    <mergeCell ref="J13:K13"/>
    <mergeCell ref="L13:M13"/>
    <mergeCell ref="N11:O11"/>
    <mergeCell ref="P11:Q11"/>
    <mergeCell ref="A12:C12"/>
    <mergeCell ref="D12:F12"/>
    <mergeCell ref="G12:I12"/>
    <mergeCell ref="J12:K12"/>
    <mergeCell ref="L12:M12"/>
    <mergeCell ref="N12:O12"/>
    <mergeCell ref="P12:Q12"/>
    <mergeCell ref="A11:C11"/>
    <mergeCell ref="D11:F11"/>
    <mergeCell ref="G11:I11"/>
    <mergeCell ref="J11:K11"/>
    <mergeCell ref="L11:M11"/>
    <mergeCell ref="A7:D7"/>
    <mergeCell ref="A8:D8"/>
    <mergeCell ref="A9:O9"/>
    <mergeCell ref="A10:C10"/>
    <mergeCell ref="D10:F10"/>
    <mergeCell ref="G10:I10"/>
    <mergeCell ref="J10:M10"/>
    <mergeCell ref="N10:Q10"/>
    <mergeCell ref="E3:J3"/>
    <mergeCell ref="A5:B5"/>
    <mergeCell ref="C5:D5"/>
    <mergeCell ref="E5:K5"/>
    <mergeCell ref="A6:B6"/>
    <mergeCell ref="C6:D6"/>
    <mergeCell ref="E6:F6"/>
    <mergeCell ref="G6:K6"/>
  </mergeCells>
  <phoneticPr fontId="66"/>
  <conditionalFormatting sqref="A1 Q1 U1:X13 A2:Q2 B3:D3 K3:N3 U15:X46 U48:X1048576">
    <cfRule type="containsErrors" dxfId="6" priority="8">
      <formula>ISERROR(A1)</formula>
    </cfRule>
  </conditionalFormatting>
  <conditionalFormatting sqref="A31:A32 A33:Q1048576">
    <cfRule type="containsErrors" dxfId="5" priority="2">
      <formula>ISERROR(A31)</formula>
    </cfRule>
  </conditionalFormatting>
  <conditionalFormatting sqref="A4:Q30">
    <cfRule type="containsErrors" dxfId="4" priority="1">
      <formula>ISERROR(A4)</formula>
    </cfRule>
  </conditionalFormatting>
  <conditionalFormatting sqref="U14">
    <cfRule type="containsErrors" dxfId="3" priority="5">
      <formula>ISERROR(U14)</formula>
    </cfRule>
  </conditionalFormatting>
  <pageMargins left="0.511811023622047" right="0.31496062992126" top="0.74803149606299202" bottom="0.55118110236220497" header="0.31496062992126" footer="0.31496062992126"/>
  <pageSetup paperSize="9" scale="95" orientation="portrait" verticalDpi="36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WVN43"/>
  <sheetViews>
    <sheetView workbookViewId="0">
      <selection activeCell="AA17" sqref="AA17"/>
    </sheetView>
  </sheetViews>
  <sheetFormatPr defaultColWidth="9" defaultRowHeight="13"/>
  <cols>
    <col min="1" max="1" width="8.984375E-2" style="142" customWidth="1"/>
    <col min="2" max="2" width="1.36328125" style="142" customWidth="1"/>
    <col min="3" max="3" width="1.90625" style="142" customWidth="1"/>
    <col min="4" max="4" width="5.453125" style="142" customWidth="1"/>
    <col min="5" max="5" width="1.453125" style="142" customWidth="1"/>
    <col min="6" max="6" width="6.1796875" style="142" customWidth="1"/>
    <col min="7" max="7" width="1.90625" style="142" customWidth="1"/>
    <col min="8" max="8" width="5" style="142" customWidth="1"/>
    <col min="9" max="9" width="8" style="142" customWidth="1"/>
    <col min="10" max="10" width="7.81640625" style="142" customWidth="1"/>
    <col min="11" max="11" width="0.1796875" style="142" hidden="1" customWidth="1"/>
    <col min="12" max="12" width="6.90625" style="142" customWidth="1"/>
    <col min="13" max="13" width="7.453125" style="142" customWidth="1"/>
    <col min="14" max="14" width="8.08984375" style="142" customWidth="1"/>
    <col min="15" max="15" width="3.90625" style="142" customWidth="1"/>
    <col min="16" max="16" width="9.1796875" style="142" customWidth="1"/>
    <col min="17" max="17" width="5.453125" style="142" customWidth="1"/>
    <col min="18" max="18" width="6.90625" style="142" customWidth="1"/>
    <col min="19" max="19" width="1.08984375" style="142" customWidth="1"/>
    <col min="20" max="20" width="1.6328125" style="142" customWidth="1"/>
    <col min="21" max="251" width="8.90625" style="142"/>
    <col min="252" max="252" width="8.984375E-2" style="142" customWidth="1"/>
    <col min="253" max="253" width="1.36328125" style="142" customWidth="1"/>
    <col min="254" max="254" width="1.90625" style="142" customWidth="1"/>
    <col min="255" max="255" width="5.453125" style="142" customWidth="1"/>
    <col min="256" max="256" width="1.453125" style="142" customWidth="1"/>
    <col min="257" max="257" width="6.1796875" style="142" customWidth="1"/>
    <col min="258" max="258" width="1.90625" style="142" customWidth="1"/>
    <col min="259" max="259" width="5" style="142" customWidth="1"/>
    <col min="260" max="260" width="8" style="142" customWidth="1"/>
    <col min="261" max="261" width="7.81640625" style="142" customWidth="1"/>
    <col min="262" max="262" width="9" style="142" hidden="1" customWidth="1"/>
    <col min="263" max="263" width="6.90625" style="142" customWidth="1"/>
    <col min="264" max="264" width="7.453125" style="142" customWidth="1"/>
    <col min="265" max="265" width="8.08984375" style="142" customWidth="1"/>
    <col min="266" max="266" width="3.90625" style="142" customWidth="1"/>
    <col min="267" max="267" width="9.1796875" style="142" customWidth="1"/>
    <col min="268" max="268" width="5.453125" style="142" customWidth="1"/>
    <col min="269" max="269" width="6.90625" style="142" customWidth="1"/>
    <col min="270" max="270" width="1.08984375" style="142" customWidth="1"/>
    <col min="271" max="271" width="1.6328125" style="142" customWidth="1"/>
    <col min="272" max="507" width="8.90625" style="142"/>
    <col min="508" max="508" width="8.984375E-2" style="142" customWidth="1"/>
    <col min="509" max="509" width="1.36328125" style="142" customWidth="1"/>
    <col min="510" max="510" width="1.90625" style="142" customWidth="1"/>
    <col min="511" max="511" width="5.453125" style="142" customWidth="1"/>
    <col min="512" max="512" width="1.453125" style="142" customWidth="1"/>
    <col min="513" max="513" width="6.1796875" style="142" customWidth="1"/>
    <col min="514" max="514" width="1.90625" style="142" customWidth="1"/>
    <col min="515" max="515" width="5" style="142" customWidth="1"/>
    <col min="516" max="516" width="8" style="142" customWidth="1"/>
    <col min="517" max="517" width="7.81640625" style="142" customWidth="1"/>
    <col min="518" max="518" width="9" style="142" hidden="1" customWidth="1"/>
    <col min="519" max="519" width="6.90625" style="142" customWidth="1"/>
    <col min="520" max="520" width="7.453125" style="142" customWidth="1"/>
    <col min="521" max="521" width="8.08984375" style="142" customWidth="1"/>
    <col min="522" max="522" width="3.90625" style="142" customWidth="1"/>
    <col min="523" max="523" width="9.1796875" style="142" customWidth="1"/>
    <col min="524" max="524" width="5.453125" style="142" customWidth="1"/>
    <col min="525" max="525" width="6.90625" style="142" customWidth="1"/>
    <col min="526" max="526" width="1.08984375" style="142" customWidth="1"/>
    <col min="527" max="527" width="1.6328125" style="142" customWidth="1"/>
    <col min="528" max="763" width="8.90625" style="142"/>
    <col min="764" max="764" width="8.984375E-2" style="142" customWidth="1"/>
    <col min="765" max="765" width="1.36328125" style="142" customWidth="1"/>
    <col min="766" max="766" width="1.90625" style="142" customWidth="1"/>
    <col min="767" max="767" width="5.453125" style="142" customWidth="1"/>
    <col min="768" max="768" width="1.453125" style="142" customWidth="1"/>
    <col min="769" max="769" width="6.1796875" style="142" customWidth="1"/>
    <col min="770" max="770" width="1.90625" style="142" customWidth="1"/>
    <col min="771" max="771" width="5" style="142" customWidth="1"/>
    <col min="772" max="772" width="8" style="142" customWidth="1"/>
    <col min="773" max="773" width="7.81640625" style="142" customWidth="1"/>
    <col min="774" max="774" width="9" style="142" hidden="1" customWidth="1"/>
    <col min="775" max="775" width="6.90625" style="142" customWidth="1"/>
    <col min="776" max="776" width="7.453125" style="142" customWidth="1"/>
    <col min="777" max="777" width="8.08984375" style="142" customWidth="1"/>
    <col min="778" max="778" width="3.90625" style="142" customWidth="1"/>
    <col min="779" max="779" width="9.1796875" style="142" customWidth="1"/>
    <col min="780" max="780" width="5.453125" style="142" customWidth="1"/>
    <col min="781" max="781" width="6.90625" style="142" customWidth="1"/>
    <col min="782" max="782" width="1.08984375" style="142" customWidth="1"/>
    <col min="783" max="783" width="1.6328125" style="142" customWidth="1"/>
    <col min="784" max="1019" width="8.90625" style="142"/>
    <col min="1020" max="1020" width="8.984375E-2" style="142" customWidth="1"/>
    <col min="1021" max="1021" width="1.36328125" style="142" customWidth="1"/>
    <col min="1022" max="1022" width="1.90625" style="142" customWidth="1"/>
    <col min="1023" max="1023" width="5.453125" style="142" customWidth="1"/>
    <col min="1024" max="1024" width="1.453125" style="142" customWidth="1"/>
    <col min="1025" max="1025" width="6.1796875" style="142" customWidth="1"/>
    <col min="1026" max="1026" width="1.90625" style="142" customWidth="1"/>
    <col min="1027" max="1027" width="5" style="142" customWidth="1"/>
    <col min="1028" max="1028" width="8" style="142" customWidth="1"/>
    <col min="1029" max="1029" width="7.81640625" style="142" customWidth="1"/>
    <col min="1030" max="1030" width="9" style="142" hidden="1" customWidth="1"/>
    <col min="1031" max="1031" width="6.90625" style="142" customWidth="1"/>
    <col min="1032" max="1032" width="7.453125" style="142" customWidth="1"/>
    <col min="1033" max="1033" width="8.08984375" style="142" customWidth="1"/>
    <col min="1034" max="1034" width="3.90625" style="142" customWidth="1"/>
    <col min="1035" max="1035" width="9.1796875" style="142" customWidth="1"/>
    <col min="1036" max="1036" width="5.453125" style="142" customWidth="1"/>
    <col min="1037" max="1037" width="6.90625" style="142" customWidth="1"/>
    <col min="1038" max="1038" width="1.08984375" style="142" customWidth="1"/>
    <col min="1039" max="1039" width="1.6328125" style="142" customWidth="1"/>
    <col min="1040" max="1275" width="8.90625" style="142"/>
    <col min="1276" max="1276" width="8.984375E-2" style="142" customWidth="1"/>
    <col min="1277" max="1277" width="1.36328125" style="142" customWidth="1"/>
    <col min="1278" max="1278" width="1.90625" style="142" customWidth="1"/>
    <col min="1279" max="1279" width="5.453125" style="142" customWidth="1"/>
    <col min="1280" max="1280" width="1.453125" style="142" customWidth="1"/>
    <col min="1281" max="1281" width="6.1796875" style="142" customWidth="1"/>
    <col min="1282" max="1282" width="1.90625" style="142" customWidth="1"/>
    <col min="1283" max="1283" width="5" style="142" customWidth="1"/>
    <col min="1284" max="1284" width="8" style="142" customWidth="1"/>
    <col min="1285" max="1285" width="7.81640625" style="142" customWidth="1"/>
    <col min="1286" max="1286" width="9" style="142" hidden="1" customWidth="1"/>
    <col min="1287" max="1287" width="6.90625" style="142" customWidth="1"/>
    <col min="1288" max="1288" width="7.453125" style="142" customWidth="1"/>
    <col min="1289" max="1289" width="8.08984375" style="142" customWidth="1"/>
    <col min="1290" max="1290" width="3.90625" style="142" customWidth="1"/>
    <col min="1291" max="1291" width="9.1796875" style="142" customWidth="1"/>
    <col min="1292" max="1292" width="5.453125" style="142" customWidth="1"/>
    <col min="1293" max="1293" width="6.90625" style="142" customWidth="1"/>
    <col min="1294" max="1294" width="1.08984375" style="142" customWidth="1"/>
    <col min="1295" max="1295" width="1.6328125" style="142" customWidth="1"/>
    <col min="1296" max="1531" width="8.90625" style="142"/>
    <col min="1532" max="1532" width="8.984375E-2" style="142" customWidth="1"/>
    <col min="1533" max="1533" width="1.36328125" style="142" customWidth="1"/>
    <col min="1534" max="1534" width="1.90625" style="142" customWidth="1"/>
    <col min="1535" max="1535" width="5.453125" style="142" customWidth="1"/>
    <col min="1536" max="1536" width="1.453125" style="142" customWidth="1"/>
    <col min="1537" max="1537" width="6.1796875" style="142" customWidth="1"/>
    <col min="1538" max="1538" width="1.90625" style="142" customWidth="1"/>
    <col min="1539" max="1539" width="5" style="142" customWidth="1"/>
    <col min="1540" max="1540" width="8" style="142" customWidth="1"/>
    <col min="1541" max="1541" width="7.81640625" style="142" customWidth="1"/>
    <col min="1542" max="1542" width="9" style="142" hidden="1" customWidth="1"/>
    <col min="1543" max="1543" width="6.90625" style="142" customWidth="1"/>
    <col min="1544" max="1544" width="7.453125" style="142" customWidth="1"/>
    <col min="1545" max="1545" width="8.08984375" style="142" customWidth="1"/>
    <col min="1546" max="1546" width="3.90625" style="142" customWidth="1"/>
    <col min="1547" max="1547" width="9.1796875" style="142" customWidth="1"/>
    <col min="1548" max="1548" width="5.453125" style="142" customWidth="1"/>
    <col min="1549" max="1549" width="6.90625" style="142" customWidth="1"/>
    <col min="1550" max="1550" width="1.08984375" style="142" customWidth="1"/>
    <col min="1551" max="1551" width="1.6328125" style="142" customWidth="1"/>
    <col min="1552" max="1787" width="8.90625" style="142"/>
    <col min="1788" max="1788" width="8.984375E-2" style="142" customWidth="1"/>
    <col min="1789" max="1789" width="1.36328125" style="142" customWidth="1"/>
    <col min="1790" max="1790" width="1.90625" style="142" customWidth="1"/>
    <col min="1791" max="1791" width="5.453125" style="142" customWidth="1"/>
    <col min="1792" max="1792" width="1.453125" style="142" customWidth="1"/>
    <col min="1793" max="1793" width="6.1796875" style="142" customWidth="1"/>
    <col min="1794" max="1794" width="1.90625" style="142" customWidth="1"/>
    <col min="1795" max="1795" width="5" style="142" customWidth="1"/>
    <col min="1796" max="1796" width="8" style="142" customWidth="1"/>
    <col min="1797" max="1797" width="7.81640625" style="142" customWidth="1"/>
    <col min="1798" max="1798" width="9" style="142" hidden="1" customWidth="1"/>
    <col min="1799" max="1799" width="6.90625" style="142" customWidth="1"/>
    <col min="1800" max="1800" width="7.453125" style="142" customWidth="1"/>
    <col min="1801" max="1801" width="8.08984375" style="142" customWidth="1"/>
    <col min="1802" max="1802" width="3.90625" style="142" customWidth="1"/>
    <col min="1803" max="1803" width="9.1796875" style="142" customWidth="1"/>
    <col min="1804" max="1804" width="5.453125" style="142" customWidth="1"/>
    <col min="1805" max="1805" width="6.90625" style="142" customWidth="1"/>
    <col min="1806" max="1806" width="1.08984375" style="142" customWidth="1"/>
    <col min="1807" max="1807" width="1.6328125" style="142" customWidth="1"/>
    <col min="1808" max="2043" width="8.90625" style="142"/>
    <col min="2044" max="2044" width="8.984375E-2" style="142" customWidth="1"/>
    <col min="2045" max="2045" width="1.36328125" style="142" customWidth="1"/>
    <col min="2046" max="2046" width="1.90625" style="142" customWidth="1"/>
    <col min="2047" max="2047" width="5.453125" style="142" customWidth="1"/>
    <col min="2048" max="2048" width="1.453125" style="142" customWidth="1"/>
    <col min="2049" max="2049" width="6.1796875" style="142" customWidth="1"/>
    <col min="2050" max="2050" width="1.90625" style="142" customWidth="1"/>
    <col min="2051" max="2051" width="5" style="142" customWidth="1"/>
    <col min="2052" max="2052" width="8" style="142" customWidth="1"/>
    <col min="2053" max="2053" width="7.81640625" style="142" customWidth="1"/>
    <col min="2054" max="2054" width="9" style="142" hidden="1" customWidth="1"/>
    <col min="2055" max="2055" width="6.90625" style="142" customWidth="1"/>
    <col min="2056" max="2056" width="7.453125" style="142" customWidth="1"/>
    <col min="2057" max="2057" width="8.08984375" style="142" customWidth="1"/>
    <col min="2058" max="2058" width="3.90625" style="142" customWidth="1"/>
    <col min="2059" max="2059" width="9.1796875" style="142" customWidth="1"/>
    <col min="2060" max="2060" width="5.453125" style="142" customWidth="1"/>
    <col min="2061" max="2061" width="6.90625" style="142" customWidth="1"/>
    <col min="2062" max="2062" width="1.08984375" style="142" customWidth="1"/>
    <col min="2063" max="2063" width="1.6328125" style="142" customWidth="1"/>
    <col min="2064" max="2299" width="8.90625" style="142"/>
    <col min="2300" max="2300" width="8.984375E-2" style="142" customWidth="1"/>
    <col min="2301" max="2301" width="1.36328125" style="142" customWidth="1"/>
    <col min="2302" max="2302" width="1.90625" style="142" customWidth="1"/>
    <col min="2303" max="2303" width="5.453125" style="142" customWidth="1"/>
    <col min="2304" max="2304" width="1.453125" style="142" customWidth="1"/>
    <col min="2305" max="2305" width="6.1796875" style="142" customWidth="1"/>
    <col min="2306" max="2306" width="1.90625" style="142" customWidth="1"/>
    <col min="2307" max="2307" width="5" style="142" customWidth="1"/>
    <col min="2308" max="2308" width="8" style="142" customWidth="1"/>
    <col min="2309" max="2309" width="7.81640625" style="142" customWidth="1"/>
    <col min="2310" max="2310" width="9" style="142" hidden="1" customWidth="1"/>
    <col min="2311" max="2311" width="6.90625" style="142" customWidth="1"/>
    <col min="2312" max="2312" width="7.453125" style="142" customWidth="1"/>
    <col min="2313" max="2313" width="8.08984375" style="142" customWidth="1"/>
    <col min="2314" max="2314" width="3.90625" style="142" customWidth="1"/>
    <col min="2315" max="2315" width="9.1796875" style="142" customWidth="1"/>
    <col min="2316" max="2316" width="5.453125" style="142" customWidth="1"/>
    <col min="2317" max="2317" width="6.90625" style="142" customWidth="1"/>
    <col min="2318" max="2318" width="1.08984375" style="142" customWidth="1"/>
    <col min="2319" max="2319" width="1.6328125" style="142" customWidth="1"/>
    <col min="2320" max="2555" width="8.90625" style="142"/>
    <col min="2556" max="2556" width="8.984375E-2" style="142" customWidth="1"/>
    <col min="2557" max="2557" width="1.36328125" style="142" customWidth="1"/>
    <col min="2558" max="2558" width="1.90625" style="142" customWidth="1"/>
    <col min="2559" max="2559" width="5.453125" style="142" customWidth="1"/>
    <col min="2560" max="2560" width="1.453125" style="142" customWidth="1"/>
    <col min="2561" max="2561" width="6.1796875" style="142" customWidth="1"/>
    <col min="2562" max="2562" width="1.90625" style="142" customWidth="1"/>
    <col min="2563" max="2563" width="5" style="142" customWidth="1"/>
    <col min="2564" max="2564" width="8" style="142" customWidth="1"/>
    <col min="2565" max="2565" width="7.81640625" style="142" customWidth="1"/>
    <col min="2566" max="2566" width="9" style="142" hidden="1" customWidth="1"/>
    <col min="2567" max="2567" width="6.90625" style="142" customWidth="1"/>
    <col min="2568" max="2568" width="7.453125" style="142" customWidth="1"/>
    <col min="2569" max="2569" width="8.08984375" style="142" customWidth="1"/>
    <col min="2570" max="2570" width="3.90625" style="142" customWidth="1"/>
    <col min="2571" max="2571" width="9.1796875" style="142" customWidth="1"/>
    <col min="2572" max="2572" width="5.453125" style="142" customWidth="1"/>
    <col min="2573" max="2573" width="6.90625" style="142" customWidth="1"/>
    <col min="2574" max="2574" width="1.08984375" style="142" customWidth="1"/>
    <col min="2575" max="2575" width="1.6328125" style="142" customWidth="1"/>
    <col min="2576" max="2811" width="8.90625" style="142"/>
    <col min="2812" max="2812" width="8.984375E-2" style="142" customWidth="1"/>
    <col min="2813" max="2813" width="1.36328125" style="142" customWidth="1"/>
    <col min="2814" max="2814" width="1.90625" style="142" customWidth="1"/>
    <col min="2815" max="2815" width="5.453125" style="142" customWidth="1"/>
    <col min="2816" max="2816" width="1.453125" style="142" customWidth="1"/>
    <col min="2817" max="2817" width="6.1796875" style="142" customWidth="1"/>
    <col min="2818" max="2818" width="1.90625" style="142" customWidth="1"/>
    <col min="2819" max="2819" width="5" style="142" customWidth="1"/>
    <col min="2820" max="2820" width="8" style="142" customWidth="1"/>
    <col min="2821" max="2821" width="7.81640625" style="142" customWidth="1"/>
    <col min="2822" max="2822" width="9" style="142" hidden="1" customWidth="1"/>
    <col min="2823" max="2823" width="6.90625" style="142" customWidth="1"/>
    <col min="2824" max="2824" width="7.453125" style="142" customWidth="1"/>
    <col min="2825" max="2825" width="8.08984375" style="142" customWidth="1"/>
    <col min="2826" max="2826" width="3.90625" style="142" customWidth="1"/>
    <col min="2827" max="2827" width="9.1796875" style="142" customWidth="1"/>
    <col min="2828" max="2828" width="5.453125" style="142" customWidth="1"/>
    <col min="2829" max="2829" width="6.90625" style="142" customWidth="1"/>
    <col min="2830" max="2830" width="1.08984375" style="142" customWidth="1"/>
    <col min="2831" max="2831" width="1.6328125" style="142" customWidth="1"/>
    <col min="2832" max="3067" width="8.90625" style="142"/>
    <col min="3068" max="3068" width="8.984375E-2" style="142" customWidth="1"/>
    <col min="3069" max="3069" width="1.36328125" style="142" customWidth="1"/>
    <col min="3070" max="3070" width="1.90625" style="142" customWidth="1"/>
    <col min="3071" max="3071" width="5.453125" style="142" customWidth="1"/>
    <col min="3072" max="3072" width="1.453125" style="142" customWidth="1"/>
    <col min="3073" max="3073" width="6.1796875" style="142" customWidth="1"/>
    <col min="3074" max="3074" width="1.90625" style="142" customWidth="1"/>
    <col min="3075" max="3075" width="5" style="142" customWidth="1"/>
    <col min="3076" max="3076" width="8" style="142" customWidth="1"/>
    <col min="3077" max="3077" width="7.81640625" style="142" customWidth="1"/>
    <col min="3078" max="3078" width="9" style="142" hidden="1" customWidth="1"/>
    <col min="3079" max="3079" width="6.90625" style="142" customWidth="1"/>
    <col min="3080" max="3080" width="7.453125" style="142" customWidth="1"/>
    <col min="3081" max="3081" width="8.08984375" style="142" customWidth="1"/>
    <col min="3082" max="3082" width="3.90625" style="142" customWidth="1"/>
    <col min="3083" max="3083" width="9.1796875" style="142" customWidth="1"/>
    <col min="3084" max="3084" width="5.453125" style="142" customWidth="1"/>
    <col min="3085" max="3085" width="6.90625" style="142" customWidth="1"/>
    <col min="3086" max="3086" width="1.08984375" style="142" customWidth="1"/>
    <col min="3087" max="3087" width="1.6328125" style="142" customWidth="1"/>
    <col min="3088" max="3323" width="8.90625" style="142"/>
    <col min="3324" max="3324" width="8.984375E-2" style="142" customWidth="1"/>
    <col min="3325" max="3325" width="1.36328125" style="142" customWidth="1"/>
    <col min="3326" max="3326" width="1.90625" style="142" customWidth="1"/>
    <col min="3327" max="3327" width="5.453125" style="142" customWidth="1"/>
    <col min="3328" max="3328" width="1.453125" style="142" customWidth="1"/>
    <col min="3329" max="3329" width="6.1796875" style="142" customWidth="1"/>
    <col min="3330" max="3330" width="1.90625" style="142" customWidth="1"/>
    <col min="3331" max="3331" width="5" style="142" customWidth="1"/>
    <col min="3332" max="3332" width="8" style="142" customWidth="1"/>
    <col min="3333" max="3333" width="7.81640625" style="142" customWidth="1"/>
    <col min="3334" max="3334" width="9" style="142" hidden="1" customWidth="1"/>
    <col min="3335" max="3335" width="6.90625" style="142" customWidth="1"/>
    <col min="3336" max="3336" width="7.453125" style="142" customWidth="1"/>
    <col min="3337" max="3337" width="8.08984375" style="142" customWidth="1"/>
    <col min="3338" max="3338" width="3.90625" style="142" customWidth="1"/>
    <col min="3339" max="3339" width="9.1796875" style="142" customWidth="1"/>
    <col min="3340" max="3340" width="5.453125" style="142" customWidth="1"/>
    <col min="3341" max="3341" width="6.90625" style="142" customWidth="1"/>
    <col min="3342" max="3342" width="1.08984375" style="142" customWidth="1"/>
    <col min="3343" max="3343" width="1.6328125" style="142" customWidth="1"/>
    <col min="3344" max="3579" width="8.90625" style="142"/>
    <col min="3580" max="3580" width="8.984375E-2" style="142" customWidth="1"/>
    <col min="3581" max="3581" width="1.36328125" style="142" customWidth="1"/>
    <col min="3582" max="3582" width="1.90625" style="142" customWidth="1"/>
    <col min="3583" max="3583" width="5.453125" style="142" customWidth="1"/>
    <col min="3584" max="3584" width="1.453125" style="142" customWidth="1"/>
    <col min="3585" max="3585" width="6.1796875" style="142" customWidth="1"/>
    <col min="3586" max="3586" width="1.90625" style="142" customWidth="1"/>
    <col min="3587" max="3587" width="5" style="142" customWidth="1"/>
    <col min="3588" max="3588" width="8" style="142" customWidth="1"/>
    <col min="3589" max="3589" width="7.81640625" style="142" customWidth="1"/>
    <col min="3590" max="3590" width="9" style="142" hidden="1" customWidth="1"/>
    <col min="3591" max="3591" width="6.90625" style="142" customWidth="1"/>
    <col min="3592" max="3592" width="7.453125" style="142" customWidth="1"/>
    <col min="3593" max="3593" width="8.08984375" style="142" customWidth="1"/>
    <col min="3594" max="3594" width="3.90625" style="142" customWidth="1"/>
    <col min="3595" max="3595" width="9.1796875" style="142" customWidth="1"/>
    <col min="3596" max="3596" width="5.453125" style="142" customWidth="1"/>
    <col min="3597" max="3597" width="6.90625" style="142" customWidth="1"/>
    <col min="3598" max="3598" width="1.08984375" style="142" customWidth="1"/>
    <col min="3599" max="3599" width="1.6328125" style="142" customWidth="1"/>
    <col min="3600" max="3835" width="8.90625" style="142"/>
    <col min="3836" max="3836" width="8.984375E-2" style="142" customWidth="1"/>
    <col min="3837" max="3837" width="1.36328125" style="142" customWidth="1"/>
    <col min="3838" max="3838" width="1.90625" style="142" customWidth="1"/>
    <col min="3839" max="3839" width="5.453125" style="142" customWidth="1"/>
    <col min="3840" max="3840" width="1.453125" style="142" customWidth="1"/>
    <col min="3841" max="3841" width="6.1796875" style="142" customWidth="1"/>
    <col min="3842" max="3842" width="1.90625" style="142" customWidth="1"/>
    <col min="3843" max="3843" width="5" style="142" customWidth="1"/>
    <col min="3844" max="3844" width="8" style="142" customWidth="1"/>
    <col min="3845" max="3845" width="7.81640625" style="142" customWidth="1"/>
    <col min="3846" max="3846" width="9" style="142" hidden="1" customWidth="1"/>
    <col min="3847" max="3847" width="6.90625" style="142" customWidth="1"/>
    <col min="3848" max="3848" width="7.453125" style="142" customWidth="1"/>
    <col min="3849" max="3849" width="8.08984375" style="142" customWidth="1"/>
    <col min="3850" max="3850" width="3.90625" style="142" customWidth="1"/>
    <col min="3851" max="3851" width="9.1796875" style="142" customWidth="1"/>
    <col min="3852" max="3852" width="5.453125" style="142" customWidth="1"/>
    <col min="3853" max="3853" width="6.90625" style="142" customWidth="1"/>
    <col min="3854" max="3854" width="1.08984375" style="142" customWidth="1"/>
    <col min="3855" max="3855" width="1.6328125" style="142" customWidth="1"/>
    <col min="3856" max="4091" width="8.90625" style="142"/>
    <col min="4092" max="4092" width="8.984375E-2" style="142" customWidth="1"/>
    <col min="4093" max="4093" width="1.36328125" style="142" customWidth="1"/>
    <col min="4094" max="4094" width="1.90625" style="142" customWidth="1"/>
    <col min="4095" max="4095" width="5.453125" style="142" customWidth="1"/>
    <col min="4096" max="4096" width="1.453125" style="142" customWidth="1"/>
    <col min="4097" max="4097" width="6.1796875" style="142" customWidth="1"/>
    <col min="4098" max="4098" width="1.90625" style="142" customWidth="1"/>
    <col min="4099" max="4099" width="5" style="142" customWidth="1"/>
    <col min="4100" max="4100" width="8" style="142" customWidth="1"/>
    <col min="4101" max="4101" width="7.81640625" style="142" customWidth="1"/>
    <col min="4102" max="4102" width="9" style="142" hidden="1" customWidth="1"/>
    <col min="4103" max="4103" width="6.90625" style="142" customWidth="1"/>
    <col min="4104" max="4104" width="7.453125" style="142" customWidth="1"/>
    <col min="4105" max="4105" width="8.08984375" style="142" customWidth="1"/>
    <col min="4106" max="4106" width="3.90625" style="142" customWidth="1"/>
    <col min="4107" max="4107" width="9.1796875" style="142" customWidth="1"/>
    <col min="4108" max="4108" width="5.453125" style="142" customWidth="1"/>
    <col min="4109" max="4109" width="6.90625" style="142" customWidth="1"/>
    <col min="4110" max="4110" width="1.08984375" style="142" customWidth="1"/>
    <col min="4111" max="4111" width="1.6328125" style="142" customWidth="1"/>
    <col min="4112" max="4347" width="8.90625" style="142"/>
    <col min="4348" max="4348" width="8.984375E-2" style="142" customWidth="1"/>
    <col min="4349" max="4349" width="1.36328125" style="142" customWidth="1"/>
    <col min="4350" max="4350" width="1.90625" style="142" customWidth="1"/>
    <col min="4351" max="4351" width="5.453125" style="142" customWidth="1"/>
    <col min="4352" max="4352" width="1.453125" style="142" customWidth="1"/>
    <col min="4353" max="4353" width="6.1796875" style="142" customWidth="1"/>
    <col min="4354" max="4354" width="1.90625" style="142" customWidth="1"/>
    <col min="4355" max="4355" width="5" style="142" customWidth="1"/>
    <col min="4356" max="4356" width="8" style="142" customWidth="1"/>
    <col min="4357" max="4357" width="7.81640625" style="142" customWidth="1"/>
    <col min="4358" max="4358" width="9" style="142" hidden="1" customWidth="1"/>
    <col min="4359" max="4359" width="6.90625" style="142" customWidth="1"/>
    <col min="4360" max="4360" width="7.453125" style="142" customWidth="1"/>
    <col min="4361" max="4361" width="8.08984375" style="142" customWidth="1"/>
    <col min="4362" max="4362" width="3.90625" style="142" customWidth="1"/>
    <col min="4363" max="4363" width="9.1796875" style="142" customWidth="1"/>
    <col min="4364" max="4364" width="5.453125" style="142" customWidth="1"/>
    <col min="4365" max="4365" width="6.90625" style="142" customWidth="1"/>
    <col min="4366" max="4366" width="1.08984375" style="142" customWidth="1"/>
    <col min="4367" max="4367" width="1.6328125" style="142" customWidth="1"/>
    <col min="4368" max="4603" width="8.90625" style="142"/>
    <col min="4604" max="4604" width="8.984375E-2" style="142" customWidth="1"/>
    <col min="4605" max="4605" width="1.36328125" style="142" customWidth="1"/>
    <col min="4606" max="4606" width="1.90625" style="142" customWidth="1"/>
    <col min="4607" max="4607" width="5.453125" style="142" customWidth="1"/>
    <col min="4608" max="4608" width="1.453125" style="142" customWidth="1"/>
    <col min="4609" max="4609" width="6.1796875" style="142" customWidth="1"/>
    <col min="4610" max="4610" width="1.90625" style="142" customWidth="1"/>
    <col min="4611" max="4611" width="5" style="142" customWidth="1"/>
    <col min="4612" max="4612" width="8" style="142" customWidth="1"/>
    <col min="4613" max="4613" width="7.81640625" style="142" customWidth="1"/>
    <col min="4614" max="4614" width="9" style="142" hidden="1" customWidth="1"/>
    <col min="4615" max="4615" width="6.90625" style="142" customWidth="1"/>
    <col min="4616" max="4616" width="7.453125" style="142" customWidth="1"/>
    <col min="4617" max="4617" width="8.08984375" style="142" customWidth="1"/>
    <col min="4618" max="4618" width="3.90625" style="142" customWidth="1"/>
    <col min="4619" max="4619" width="9.1796875" style="142" customWidth="1"/>
    <col min="4620" max="4620" width="5.453125" style="142" customWidth="1"/>
    <col min="4621" max="4621" width="6.90625" style="142" customWidth="1"/>
    <col min="4622" max="4622" width="1.08984375" style="142" customWidth="1"/>
    <col min="4623" max="4623" width="1.6328125" style="142" customWidth="1"/>
    <col min="4624" max="4859" width="8.90625" style="142"/>
    <col min="4860" max="4860" width="8.984375E-2" style="142" customWidth="1"/>
    <col min="4861" max="4861" width="1.36328125" style="142" customWidth="1"/>
    <col min="4862" max="4862" width="1.90625" style="142" customWidth="1"/>
    <col min="4863" max="4863" width="5.453125" style="142" customWidth="1"/>
    <col min="4864" max="4864" width="1.453125" style="142" customWidth="1"/>
    <col min="4865" max="4865" width="6.1796875" style="142" customWidth="1"/>
    <col min="4866" max="4866" width="1.90625" style="142" customWidth="1"/>
    <col min="4867" max="4867" width="5" style="142" customWidth="1"/>
    <col min="4868" max="4868" width="8" style="142" customWidth="1"/>
    <col min="4869" max="4869" width="7.81640625" style="142" customWidth="1"/>
    <col min="4870" max="4870" width="9" style="142" hidden="1" customWidth="1"/>
    <col min="4871" max="4871" width="6.90625" style="142" customWidth="1"/>
    <col min="4872" max="4872" width="7.453125" style="142" customWidth="1"/>
    <col min="4873" max="4873" width="8.08984375" style="142" customWidth="1"/>
    <col min="4874" max="4874" width="3.90625" style="142" customWidth="1"/>
    <col min="4875" max="4875" width="9.1796875" style="142" customWidth="1"/>
    <col min="4876" max="4876" width="5.453125" style="142" customWidth="1"/>
    <col min="4877" max="4877" width="6.90625" style="142" customWidth="1"/>
    <col min="4878" max="4878" width="1.08984375" style="142" customWidth="1"/>
    <col min="4879" max="4879" width="1.6328125" style="142" customWidth="1"/>
    <col min="4880" max="5115" width="8.90625" style="142"/>
    <col min="5116" max="5116" width="8.984375E-2" style="142" customWidth="1"/>
    <col min="5117" max="5117" width="1.36328125" style="142" customWidth="1"/>
    <col min="5118" max="5118" width="1.90625" style="142" customWidth="1"/>
    <col min="5119" max="5119" width="5.453125" style="142" customWidth="1"/>
    <col min="5120" max="5120" width="1.453125" style="142" customWidth="1"/>
    <col min="5121" max="5121" width="6.1796875" style="142" customWidth="1"/>
    <col min="5122" max="5122" width="1.90625" style="142" customWidth="1"/>
    <col min="5123" max="5123" width="5" style="142" customWidth="1"/>
    <col min="5124" max="5124" width="8" style="142" customWidth="1"/>
    <col min="5125" max="5125" width="7.81640625" style="142" customWidth="1"/>
    <col min="5126" max="5126" width="9" style="142" hidden="1" customWidth="1"/>
    <col min="5127" max="5127" width="6.90625" style="142" customWidth="1"/>
    <col min="5128" max="5128" width="7.453125" style="142" customWidth="1"/>
    <col min="5129" max="5129" width="8.08984375" style="142" customWidth="1"/>
    <col min="5130" max="5130" width="3.90625" style="142" customWidth="1"/>
    <col min="5131" max="5131" width="9.1796875" style="142" customWidth="1"/>
    <col min="5132" max="5132" width="5.453125" style="142" customWidth="1"/>
    <col min="5133" max="5133" width="6.90625" style="142" customWidth="1"/>
    <col min="5134" max="5134" width="1.08984375" style="142" customWidth="1"/>
    <col min="5135" max="5135" width="1.6328125" style="142" customWidth="1"/>
    <col min="5136" max="5371" width="8.90625" style="142"/>
    <col min="5372" max="5372" width="8.984375E-2" style="142" customWidth="1"/>
    <col min="5373" max="5373" width="1.36328125" style="142" customWidth="1"/>
    <col min="5374" max="5374" width="1.90625" style="142" customWidth="1"/>
    <col min="5375" max="5375" width="5.453125" style="142" customWidth="1"/>
    <col min="5376" max="5376" width="1.453125" style="142" customWidth="1"/>
    <col min="5377" max="5377" width="6.1796875" style="142" customWidth="1"/>
    <col min="5378" max="5378" width="1.90625" style="142" customWidth="1"/>
    <col min="5379" max="5379" width="5" style="142" customWidth="1"/>
    <col min="5380" max="5380" width="8" style="142" customWidth="1"/>
    <col min="5381" max="5381" width="7.81640625" style="142" customWidth="1"/>
    <col min="5382" max="5382" width="9" style="142" hidden="1" customWidth="1"/>
    <col min="5383" max="5383" width="6.90625" style="142" customWidth="1"/>
    <col min="5384" max="5384" width="7.453125" style="142" customWidth="1"/>
    <col min="5385" max="5385" width="8.08984375" style="142" customWidth="1"/>
    <col min="5386" max="5386" width="3.90625" style="142" customWidth="1"/>
    <col min="5387" max="5387" width="9.1796875" style="142" customWidth="1"/>
    <col min="5388" max="5388" width="5.453125" style="142" customWidth="1"/>
    <col min="5389" max="5389" width="6.90625" style="142" customWidth="1"/>
    <col min="5390" max="5390" width="1.08984375" style="142" customWidth="1"/>
    <col min="5391" max="5391" width="1.6328125" style="142" customWidth="1"/>
    <col min="5392" max="5627" width="8.90625" style="142"/>
    <col min="5628" max="5628" width="8.984375E-2" style="142" customWidth="1"/>
    <col min="5629" max="5629" width="1.36328125" style="142" customWidth="1"/>
    <col min="5630" max="5630" width="1.90625" style="142" customWidth="1"/>
    <col min="5631" max="5631" width="5.453125" style="142" customWidth="1"/>
    <col min="5632" max="5632" width="1.453125" style="142" customWidth="1"/>
    <col min="5633" max="5633" width="6.1796875" style="142" customWidth="1"/>
    <col min="5634" max="5634" width="1.90625" style="142" customWidth="1"/>
    <col min="5635" max="5635" width="5" style="142" customWidth="1"/>
    <col min="5636" max="5636" width="8" style="142" customWidth="1"/>
    <col min="5637" max="5637" width="7.81640625" style="142" customWidth="1"/>
    <col min="5638" max="5638" width="9" style="142" hidden="1" customWidth="1"/>
    <col min="5639" max="5639" width="6.90625" style="142" customWidth="1"/>
    <col min="5640" max="5640" width="7.453125" style="142" customWidth="1"/>
    <col min="5641" max="5641" width="8.08984375" style="142" customWidth="1"/>
    <col min="5642" max="5642" width="3.90625" style="142" customWidth="1"/>
    <col min="5643" max="5643" width="9.1796875" style="142" customWidth="1"/>
    <col min="5644" max="5644" width="5.453125" style="142" customWidth="1"/>
    <col min="5645" max="5645" width="6.90625" style="142" customWidth="1"/>
    <col min="5646" max="5646" width="1.08984375" style="142" customWidth="1"/>
    <col min="5647" max="5647" width="1.6328125" style="142" customWidth="1"/>
    <col min="5648" max="5883" width="8.90625" style="142"/>
    <col min="5884" max="5884" width="8.984375E-2" style="142" customWidth="1"/>
    <col min="5885" max="5885" width="1.36328125" style="142" customWidth="1"/>
    <col min="5886" max="5886" width="1.90625" style="142" customWidth="1"/>
    <col min="5887" max="5887" width="5.453125" style="142" customWidth="1"/>
    <col min="5888" max="5888" width="1.453125" style="142" customWidth="1"/>
    <col min="5889" max="5889" width="6.1796875" style="142" customWidth="1"/>
    <col min="5890" max="5890" width="1.90625" style="142" customWidth="1"/>
    <col min="5891" max="5891" width="5" style="142" customWidth="1"/>
    <col min="5892" max="5892" width="8" style="142" customWidth="1"/>
    <col min="5893" max="5893" width="7.81640625" style="142" customWidth="1"/>
    <col min="5894" max="5894" width="9" style="142" hidden="1" customWidth="1"/>
    <col min="5895" max="5895" width="6.90625" style="142" customWidth="1"/>
    <col min="5896" max="5896" width="7.453125" style="142" customWidth="1"/>
    <col min="5897" max="5897" width="8.08984375" style="142" customWidth="1"/>
    <col min="5898" max="5898" width="3.90625" style="142" customWidth="1"/>
    <col min="5899" max="5899" width="9.1796875" style="142" customWidth="1"/>
    <col min="5900" max="5900" width="5.453125" style="142" customWidth="1"/>
    <col min="5901" max="5901" width="6.90625" style="142" customWidth="1"/>
    <col min="5902" max="5902" width="1.08984375" style="142" customWidth="1"/>
    <col min="5903" max="5903" width="1.6328125" style="142" customWidth="1"/>
    <col min="5904" max="6139" width="8.90625" style="142"/>
    <col min="6140" max="6140" width="8.984375E-2" style="142" customWidth="1"/>
    <col min="6141" max="6141" width="1.36328125" style="142" customWidth="1"/>
    <col min="6142" max="6142" width="1.90625" style="142" customWidth="1"/>
    <col min="6143" max="6143" width="5.453125" style="142" customWidth="1"/>
    <col min="6144" max="6144" width="1.453125" style="142" customWidth="1"/>
    <col min="6145" max="6145" width="6.1796875" style="142" customWidth="1"/>
    <col min="6146" max="6146" width="1.90625" style="142" customWidth="1"/>
    <col min="6147" max="6147" width="5" style="142" customWidth="1"/>
    <col min="6148" max="6148" width="8" style="142" customWidth="1"/>
    <col min="6149" max="6149" width="7.81640625" style="142" customWidth="1"/>
    <col min="6150" max="6150" width="9" style="142" hidden="1" customWidth="1"/>
    <col min="6151" max="6151" width="6.90625" style="142" customWidth="1"/>
    <col min="6152" max="6152" width="7.453125" style="142" customWidth="1"/>
    <col min="6153" max="6153" width="8.08984375" style="142" customWidth="1"/>
    <col min="6154" max="6154" width="3.90625" style="142" customWidth="1"/>
    <col min="6155" max="6155" width="9.1796875" style="142" customWidth="1"/>
    <col min="6156" max="6156" width="5.453125" style="142" customWidth="1"/>
    <col min="6157" max="6157" width="6.90625" style="142" customWidth="1"/>
    <col min="6158" max="6158" width="1.08984375" style="142" customWidth="1"/>
    <col min="6159" max="6159" width="1.6328125" style="142" customWidth="1"/>
    <col min="6160" max="6395" width="8.90625" style="142"/>
    <col min="6396" max="6396" width="8.984375E-2" style="142" customWidth="1"/>
    <col min="6397" max="6397" width="1.36328125" style="142" customWidth="1"/>
    <col min="6398" max="6398" width="1.90625" style="142" customWidth="1"/>
    <col min="6399" max="6399" width="5.453125" style="142" customWidth="1"/>
    <col min="6400" max="6400" width="1.453125" style="142" customWidth="1"/>
    <col min="6401" max="6401" width="6.1796875" style="142" customWidth="1"/>
    <col min="6402" max="6402" width="1.90625" style="142" customWidth="1"/>
    <col min="6403" max="6403" width="5" style="142" customWidth="1"/>
    <col min="6404" max="6404" width="8" style="142" customWidth="1"/>
    <col min="6405" max="6405" width="7.81640625" style="142" customWidth="1"/>
    <col min="6406" max="6406" width="9" style="142" hidden="1" customWidth="1"/>
    <col min="6407" max="6407" width="6.90625" style="142" customWidth="1"/>
    <col min="6408" max="6408" width="7.453125" style="142" customWidth="1"/>
    <col min="6409" max="6409" width="8.08984375" style="142" customWidth="1"/>
    <col min="6410" max="6410" width="3.90625" style="142" customWidth="1"/>
    <col min="6411" max="6411" width="9.1796875" style="142" customWidth="1"/>
    <col min="6412" max="6412" width="5.453125" style="142" customWidth="1"/>
    <col min="6413" max="6413" width="6.90625" style="142" customWidth="1"/>
    <col min="6414" max="6414" width="1.08984375" style="142" customWidth="1"/>
    <col min="6415" max="6415" width="1.6328125" style="142" customWidth="1"/>
    <col min="6416" max="6651" width="8.90625" style="142"/>
    <col min="6652" max="6652" width="8.984375E-2" style="142" customWidth="1"/>
    <col min="6653" max="6653" width="1.36328125" style="142" customWidth="1"/>
    <col min="6654" max="6654" width="1.90625" style="142" customWidth="1"/>
    <col min="6655" max="6655" width="5.453125" style="142" customWidth="1"/>
    <col min="6656" max="6656" width="1.453125" style="142" customWidth="1"/>
    <col min="6657" max="6657" width="6.1796875" style="142" customWidth="1"/>
    <col min="6658" max="6658" width="1.90625" style="142" customWidth="1"/>
    <col min="6659" max="6659" width="5" style="142" customWidth="1"/>
    <col min="6660" max="6660" width="8" style="142" customWidth="1"/>
    <col min="6661" max="6661" width="7.81640625" style="142" customWidth="1"/>
    <col min="6662" max="6662" width="9" style="142" hidden="1" customWidth="1"/>
    <col min="6663" max="6663" width="6.90625" style="142" customWidth="1"/>
    <col min="6664" max="6664" width="7.453125" style="142" customWidth="1"/>
    <col min="6665" max="6665" width="8.08984375" style="142" customWidth="1"/>
    <col min="6666" max="6666" width="3.90625" style="142" customWidth="1"/>
    <col min="6667" max="6667" width="9.1796875" style="142" customWidth="1"/>
    <col min="6668" max="6668" width="5.453125" style="142" customWidth="1"/>
    <col min="6669" max="6669" width="6.90625" style="142" customWidth="1"/>
    <col min="6670" max="6670" width="1.08984375" style="142" customWidth="1"/>
    <col min="6671" max="6671" width="1.6328125" style="142" customWidth="1"/>
    <col min="6672" max="6907" width="8.90625" style="142"/>
    <col min="6908" max="6908" width="8.984375E-2" style="142" customWidth="1"/>
    <col min="6909" max="6909" width="1.36328125" style="142" customWidth="1"/>
    <col min="6910" max="6910" width="1.90625" style="142" customWidth="1"/>
    <col min="6911" max="6911" width="5.453125" style="142" customWidth="1"/>
    <col min="6912" max="6912" width="1.453125" style="142" customWidth="1"/>
    <col min="6913" max="6913" width="6.1796875" style="142" customWidth="1"/>
    <col min="6914" max="6914" width="1.90625" style="142" customWidth="1"/>
    <col min="6915" max="6915" width="5" style="142" customWidth="1"/>
    <col min="6916" max="6916" width="8" style="142" customWidth="1"/>
    <col min="6917" max="6917" width="7.81640625" style="142" customWidth="1"/>
    <col min="6918" max="6918" width="9" style="142" hidden="1" customWidth="1"/>
    <col min="6919" max="6919" width="6.90625" style="142" customWidth="1"/>
    <col min="6920" max="6920" width="7.453125" style="142" customWidth="1"/>
    <col min="6921" max="6921" width="8.08984375" style="142" customWidth="1"/>
    <col min="6922" max="6922" width="3.90625" style="142" customWidth="1"/>
    <col min="6923" max="6923" width="9.1796875" style="142" customWidth="1"/>
    <col min="6924" max="6924" width="5.453125" style="142" customWidth="1"/>
    <col min="6925" max="6925" width="6.90625" style="142" customWidth="1"/>
    <col min="6926" max="6926" width="1.08984375" style="142" customWidth="1"/>
    <col min="6927" max="6927" width="1.6328125" style="142" customWidth="1"/>
    <col min="6928" max="7163" width="8.90625" style="142"/>
    <col min="7164" max="7164" width="8.984375E-2" style="142" customWidth="1"/>
    <col min="7165" max="7165" width="1.36328125" style="142" customWidth="1"/>
    <col min="7166" max="7166" width="1.90625" style="142" customWidth="1"/>
    <col min="7167" max="7167" width="5.453125" style="142" customWidth="1"/>
    <col min="7168" max="7168" width="1.453125" style="142" customWidth="1"/>
    <col min="7169" max="7169" width="6.1796875" style="142" customWidth="1"/>
    <col min="7170" max="7170" width="1.90625" style="142" customWidth="1"/>
    <col min="7171" max="7171" width="5" style="142" customWidth="1"/>
    <col min="7172" max="7172" width="8" style="142" customWidth="1"/>
    <col min="7173" max="7173" width="7.81640625" style="142" customWidth="1"/>
    <col min="7174" max="7174" width="9" style="142" hidden="1" customWidth="1"/>
    <col min="7175" max="7175" width="6.90625" style="142" customWidth="1"/>
    <col min="7176" max="7176" width="7.453125" style="142" customWidth="1"/>
    <col min="7177" max="7177" width="8.08984375" style="142" customWidth="1"/>
    <col min="7178" max="7178" width="3.90625" style="142" customWidth="1"/>
    <col min="7179" max="7179" width="9.1796875" style="142" customWidth="1"/>
    <col min="7180" max="7180" width="5.453125" style="142" customWidth="1"/>
    <col min="7181" max="7181" width="6.90625" style="142" customWidth="1"/>
    <col min="7182" max="7182" width="1.08984375" style="142" customWidth="1"/>
    <col min="7183" max="7183" width="1.6328125" style="142" customWidth="1"/>
    <col min="7184" max="7419" width="8.90625" style="142"/>
    <col min="7420" max="7420" width="8.984375E-2" style="142" customWidth="1"/>
    <col min="7421" max="7421" width="1.36328125" style="142" customWidth="1"/>
    <col min="7422" max="7422" width="1.90625" style="142" customWidth="1"/>
    <col min="7423" max="7423" width="5.453125" style="142" customWidth="1"/>
    <col min="7424" max="7424" width="1.453125" style="142" customWidth="1"/>
    <col min="7425" max="7425" width="6.1796875" style="142" customWidth="1"/>
    <col min="7426" max="7426" width="1.90625" style="142" customWidth="1"/>
    <col min="7427" max="7427" width="5" style="142" customWidth="1"/>
    <col min="7428" max="7428" width="8" style="142" customWidth="1"/>
    <col min="7429" max="7429" width="7.81640625" style="142" customWidth="1"/>
    <col min="7430" max="7430" width="9" style="142" hidden="1" customWidth="1"/>
    <col min="7431" max="7431" width="6.90625" style="142" customWidth="1"/>
    <col min="7432" max="7432" width="7.453125" style="142" customWidth="1"/>
    <col min="7433" max="7433" width="8.08984375" style="142" customWidth="1"/>
    <col min="7434" max="7434" width="3.90625" style="142" customWidth="1"/>
    <col min="7435" max="7435" width="9.1796875" style="142" customWidth="1"/>
    <col min="7436" max="7436" width="5.453125" style="142" customWidth="1"/>
    <col min="7437" max="7437" width="6.90625" style="142" customWidth="1"/>
    <col min="7438" max="7438" width="1.08984375" style="142" customWidth="1"/>
    <col min="7439" max="7439" width="1.6328125" style="142" customWidth="1"/>
    <col min="7440" max="7675" width="8.90625" style="142"/>
    <col min="7676" max="7676" width="8.984375E-2" style="142" customWidth="1"/>
    <col min="7677" max="7677" width="1.36328125" style="142" customWidth="1"/>
    <col min="7678" max="7678" width="1.90625" style="142" customWidth="1"/>
    <col min="7679" max="7679" width="5.453125" style="142" customWidth="1"/>
    <col min="7680" max="7680" width="1.453125" style="142" customWidth="1"/>
    <col min="7681" max="7681" width="6.1796875" style="142" customWidth="1"/>
    <col min="7682" max="7682" width="1.90625" style="142" customWidth="1"/>
    <col min="7683" max="7683" width="5" style="142" customWidth="1"/>
    <col min="7684" max="7684" width="8" style="142" customWidth="1"/>
    <col min="7685" max="7685" width="7.81640625" style="142" customWidth="1"/>
    <col min="7686" max="7686" width="9" style="142" hidden="1" customWidth="1"/>
    <col min="7687" max="7687" width="6.90625" style="142" customWidth="1"/>
    <col min="7688" max="7688" width="7.453125" style="142" customWidth="1"/>
    <col min="7689" max="7689" width="8.08984375" style="142" customWidth="1"/>
    <col min="7690" max="7690" width="3.90625" style="142" customWidth="1"/>
    <col min="7691" max="7691" width="9.1796875" style="142" customWidth="1"/>
    <col min="7692" max="7692" width="5.453125" style="142" customWidth="1"/>
    <col min="7693" max="7693" width="6.90625" style="142" customWidth="1"/>
    <col min="7694" max="7694" width="1.08984375" style="142" customWidth="1"/>
    <col min="7695" max="7695" width="1.6328125" style="142" customWidth="1"/>
    <col min="7696" max="7931" width="8.90625" style="142"/>
    <col min="7932" max="7932" width="8.984375E-2" style="142" customWidth="1"/>
    <col min="7933" max="7933" width="1.36328125" style="142" customWidth="1"/>
    <col min="7934" max="7934" width="1.90625" style="142" customWidth="1"/>
    <col min="7935" max="7935" width="5.453125" style="142" customWidth="1"/>
    <col min="7936" max="7936" width="1.453125" style="142" customWidth="1"/>
    <col min="7937" max="7937" width="6.1796875" style="142" customWidth="1"/>
    <col min="7938" max="7938" width="1.90625" style="142" customWidth="1"/>
    <col min="7939" max="7939" width="5" style="142" customWidth="1"/>
    <col min="7940" max="7940" width="8" style="142" customWidth="1"/>
    <col min="7941" max="7941" width="7.81640625" style="142" customWidth="1"/>
    <col min="7942" max="7942" width="9" style="142" hidden="1" customWidth="1"/>
    <col min="7943" max="7943" width="6.90625" style="142" customWidth="1"/>
    <col min="7944" max="7944" width="7.453125" style="142" customWidth="1"/>
    <col min="7945" max="7945" width="8.08984375" style="142" customWidth="1"/>
    <col min="7946" max="7946" width="3.90625" style="142" customWidth="1"/>
    <col min="7947" max="7947" width="9.1796875" style="142" customWidth="1"/>
    <col min="7948" max="7948" width="5.453125" style="142" customWidth="1"/>
    <col min="7949" max="7949" width="6.90625" style="142" customWidth="1"/>
    <col min="7950" max="7950" width="1.08984375" style="142" customWidth="1"/>
    <col min="7951" max="7951" width="1.6328125" style="142" customWidth="1"/>
    <col min="7952" max="8187" width="8.90625" style="142"/>
    <col min="8188" max="8188" width="8.984375E-2" style="142" customWidth="1"/>
    <col min="8189" max="8189" width="1.36328125" style="142" customWidth="1"/>
    <col min="8190" max="8190" width="1.90625" style="142" customWidth="1"/>
    <col min="8191" max="8191" width="5.453125" style="142" customWidth="1"/>
    <col min="8192" max="8192" width="1.453125" style="142" customWidth="1"/>
    <col min="8193" max="8193" width="6.1796875" style="142" customWidth="1"/>
    <col min="8194" max="8194" width="1.90625" style="142" customWidth="1"/>
    <col min="8195" max="8195" width="5" style="142" customWidth="1"/>
    <col min="8196" max="8196" width="8" style="142" customWidth="1"/>
    <col min="8197" max="8197" width="7.81640625" style="142" customWidth="1"/>
    <col min="8198" max="8198" width="9" style="142" hidden="1" customWidth="1"/>
    <col min="8199" max="8199" width="6.90625" style="142" customWidth="1"/>
    <col min="8200" max="8200" width="7.453125" style="142" customWidth="1"/>
    <col min="8201" max="8201" width="8.08984375" style="142" customWidth="1"/>
    <col min="8202" max="8202" width="3.90625" style="142" customWidth="1"/>
    <col min="8203" max="8203" width="9.1796875" style="142" customWidth="1"/>
    <col min="8204" max="8204" width="5.453125" style="142" customWidth="1"/>
    <col min="8205" max="8205" width="6.90625" style="142" customWidth="1"/>
    <col min="8206" max="8206" width="1.08984375" style="142" customWidth="1"/>
    <col min="8207" max="8207" width="1.6328125" style="142" customWidth="1"/>
    <col min="8208" max="8443" width="8.90625" style="142"/>
    <col min="8444" max="8444" width="8.984375E-2" style="142" customWidth="1"/>
    <col min="8445" max="8445" width="1.36328125" style="142" customWidth="1"/>
    <col min="8446" max="8446" width="1.90625" style="142" customWidth="1"/>
    <col min="8447" max="8447" width="5.453125" style="142" customWidth="1"/>
    <col min="8448" max="8448" width="1.453125" style="142" customWidth="1"/>
    <col min="8449" max="8449" width="6.1796875" style="142" customWidth="1"/>
    <col min="8450" max="8450" width="1.90625" style="142" customWidth="1"/>
    <col min="8451" max="8451" width="5" style="142" customWidth="1"/>
    <col min="8452" max="8452" width="8" style="142" customWidth="1"/>
    <col min="8453" max="8453" width="7.81640625" style="142" customWidth="1"/>
    <col min="8454" max="8454" width="9" style="142" hidden="1" customWidth="1"/>
    <col min="8455" max="8455" width="6.90625" style="142" customWidth="1"/>
    <col min="8456" max="8456" width="7.453125" style="142" customWidth="1"/>
    <col min="8457" max="8457" width="8.08984375" style="142" customWidth="1"/>
    <col min="8458" max="8458" width="3.90625" style="142" customWidth="1"/>
    <col min="8459" max="8459" width="9.1796875" style="142" customWidth="1"/>
    <col min="8460" max="8460" width="5.453125" style="142" customWidth="1"/>
    <col min="8461" max="8461" width="6.90625" style="142" customWidth="1"/>
    <col min="8462" max="8462" width="1.08984375" style="142" customWidth="1"/>
    <col min="8463" max="8463" width="1.6328125" style="142" customWidth="1"/>
    <col min="8464" max="8699" width="8.90625" style="142"/>
    <col min="8700" max="8700" width="8.984375E-2" style="142" customWidth="1"/>
    <col min="8701" max="8701" width="1.36328125" style="142" customWidth="1"/>
    <col min="8702" max="8702" width="1.90625" style="142" customWidth="1"/>
    <col min="8703" max="8703" width="5.453125" style="142" customWidth="1"/>
    <col min="8704" max="8704" width="1.453125" style="142" customWidth="1"/>
    <col min="8705" max="8705" width="6.1796875" style="142" customWidth="1"/>
    <col min="8706" max="8706" width="1.90625" style="142" customWidth="1"/>
    <col min="8707" max="8707" width="5" style="142" customWidth="1"/>
    <col min="8708" max="8708" width="8" style="142" customWidth="1"/>
    <col min="8709" max="8709" width="7.81640625" style="142" customWidth="1"/>
    <col min="8710" max="8710" width="9" style="142" hidden="1" customWidth="1"/>
    <col min="8711" max="8711" width="6.90625" style="142" customWidth="1"/>
    <col min="8712" max="8712" width="7.453125" style="142" customWidth="1"/>
    <col min="8713" max="8713" width="8.08984375" style="142" customWidth="1"/>
    <col min="8714" max="8714" width="3.90625" style="142" customWidth="1"/>
    <col min="8715" max="8715" width="9.1796875" style="142" customWidth="1"/>
    <col min="8716" max="8716" width="5.453125" style="142" customWidth="1"/>
    <col min="8717" max="8717" width="6.90625" style="142" customWidth="1"/>
    <col min="8718" max="8718" width="1.08984375" style="142" customWidth="1"/>
    <col min="8719" max="8719" width="1.6328125" style="142" customWidth="1"/>
    <col min="8720" max="8955" width="8.90625" style="142"/>
    <col min="8956" max="8956" width="8.984375E-2" style="142" customWidth="1"/>
    <col min="8957" max="8957" width="1.36328125" style="142" customWidth="1"/>
    <col min="8958" max="8958" width="1.90625" style="142" customWidth="1"/>
    <col min="8959" max="8959" width="5.453125" style="142" customWidth="1"/>
    <col min="8960" max="8960" width="1.453125" style="142" customWidth="1"/>
    <col min="8961" max="8961" width="6.1796875" style="142" customWidth="1"/>
    <col min="8962" max="8962" width="1.90625" style="142" customWidth="1"/>
    <col min="8963" max="8963" width="5" style="142" customWidth="1"/>
    <col min="8964" max="8964" width="8" style="142" customWidth="1"/>
    <col min="8965" max="8965" width="7.81640625" style="142" customWidth="1"/>
    <col min="8966" max="8966" width="9" style="142" hidden="1" customWidth="1"/>
    <col min="8967" max="8967" width="6.90625" style="142" customWidth="1"/>
    <col min="8968" max="8968" width="7.453125" style="142" customWidth="1"/>
    <col min="8969" max="8969" width="8.08984375" style="142" customWidth="1"/>
    <col min="8970" max="8970" width="3.90625" style="142" customWidth="1"/>
    <col min="8971" max="8971" width="9.1796875" style="142" customWidth="1"/>
    <col min="8972" max="8972" width="5.453125" style="142" customWidth="1"/>
    <col min="8973" max="8973" width="6.90625" style="142" customWidth="1"/>
    <col min="8974" max="8974" width="1.08984375" style="142" customWidth="1"/>
    <col min="8975" max="8975" width="1.6328125" style="142" customWidth="1"/>
    <col min="8976" max="9211" width="8.90625" style="142"/>
    <col min="9212" max="9212" width="8.984375E-2" style="142" customWidth="1"/>
    <col min="9213" max="9213" width="1.36328125" style="142" customWidth="1"/>
    <col min="9214" max="9214" width="1.90625" style="142" customWidth="1"/>
    <col min="9215" max="9215" width="5.453125" style="142" customWidth="1"/>
    <col min="9216" max="9216" width="1.453125" style="142" customWidth="1"/>
    <col min="9217" max="9217" width="6.1796875" style="142" customWidth="1"/>
    <col min="9218" max="9218" width="1.90625" style="142" customWidth="1"/>
    <col min="9219" max="9219" width="5" style="142" customWidth="1"/>
    <col min="9220" max="9220" width="8" style="142" customWidth="1"/>
    <col min="9221" max="9221" width="7.81640625" style="142" customWidth="1"/>
    <col min="9222" max="9222" width="9" style="142" hidden="1" customWidth="1"/>
    <col min="9223" max="9223" width="6.90625" style="142" customWidth="1"/>
    <col min="9224" max="9224" width="7.453125" style="142" customWidth="1"/>
    <col min="9225" max="9225" width="8.08984375" style="142" customWidth="1"/>
    <col min="9226" max="9226" width="3.90625" style="142" customWidth="1"/>
    <col min="9227" max="9227" width="9.1796875" style="142" customWidth="1"/>
    <col min="9228" max="9228" width="5.453125" style="142" customWidth="1"/>
    <col min="9229" max="9229" width="6.90625" style="142" customWidth="1"/>
    <col min="9230" max="9230" width="1.08984375" style="142" customWidth="1"/>
    <col min="9231" max="9231" width="1.6328125" style="142" customWidth="1"/>
    <col min="9232" max="9467" width="8.90625" style="142"/>
    <col min="9468" max="9468" width="8.984375E-2" style="142" customWidth="1"/>
    <col min="9469" max="9469" width="1.36328125" style="142" customWidth="1"/>
    <col min="9470" max="9470" width="1.90625" style="142" customWidth="1"/>
    <col min="9471" max="9471" width="5.453125" style="142" customWidth="1"/>
    <col min="9472" max="9472" width="1.453125" style="142" customWidth="1"/>
    <col min="9473" max="9473" width="6.1796875" style="142" customWidth="1"/>
    <col min="9474" max="9474" width="1.90625" style="142" customWidth="1"/>
    <col min="9475" max="9475" width="5" style="142" customWidth="1"/>
    <col min="9476" max="9476" width="8" style="142" customWidth="1"/>
    <col min="9477" max="9477" width="7.81640625" style="142" customWidth="1"/>
    <col min="9478" max="9478" width="9" style="142" hidden="1" customWidth="1"/>
    <col min="9479" max="9479" width="6.90625" style="142" customWidth="1"/>
    <col min="9480" max="9480" width="7.453125" style="142" customWidth="1"/>
    <col min="9481" max="9481" width="8.08984375" style="142" customWidth="1"/>
    <col min="9482" max="9482" width="3.90625" style="142" customWidth="1"/>
    <col min="9483" max="9483" width="9.1796875" style="142" customWidth="1"/>
    <col min="9484" max="9484" width="5.453125" style="142" customWidth="1"/>
    <col min="9485" max="9485" width="6.90625" style="142" customWidth="1"/>
    <col min="9486" max="9486" width="1.08984375" style="142" customWidth="1"/>
    <col min="9487" max="9487" width="1.6328125" style="142" customWidth="1"/>
    <col min="9488" max="9723" width="8.90625" style="142"/>
    <col min="9724" max="9724" width="8.984375E-2" style="142" customWidth="1"/>
    <col min="9725" max="9725" width="1.36328125" style="142" customWidth="1"/>
    <col min="9726" max="9726" width="1.90625" style="142" customWidth="1"/>
    <col min="9727" max="9727" width="5.453125" style="142" customWidth="1"/>
    <col min="9728" max="9728" width="1.453125" style="142" customWidth="1"/>
    <col min="9729" max="9729" width="6.1796875" style="142" customWidth="1"/>
    <col min="9730" max="9730" width="1.90625" style="142" customWidth="1"/>
    <col min="9731" max="9731" width="5" style="142" customWidth="1"/>
    <col min="9732" max="9732" width="8" style="142" customWidth="1"/>
    <col min="9733" max="9733" width="7.81640625" style="142" customWidth="1"/>
    <col min="9734" max="9734" width="9" style="142" hidden="1" customWidth="1"/>
    <col min="9735" max="9735" width="6.90625" style="142" customWidth="1"/>
    <col min="9736" max="9736" width="7.453125" style="142" customWidth="1"/>
    <col min="9737" max="9737" width="8.08984375" style="142" customWidth="1"/>
    <col min="9738" max="9738" width="3.90625" style="142" customWidth="1"/>
    <col min="9739" max="9739" width="9.1796875" style="142" customWidth="1"/>
    <col min="9740" max="9740" width="5.453125" style="142" customWidth="1"/>
    <col min="9741" max="9741" width="6.90625" style="142" customWidth="1"/>
    <col min="9742" max="9742" width="1.08984375" style="142" customWidth="1"/>
    <col min="9743" max="9743" width="1.6328125" style="142" customWidth="1"/>
    <col min="9744" max="9979" width="8.90625" style="142"/>
    <col min="9980" max="9980" width="8.984375E-2" style="142" customWidth="1"/>
    <col min="9981" max="9981" width="1.36328125" style="142" customWidth="1"/>
    <col min="9982" max="9982" width="1.90625" style="142" customWidth="1"/>
    <col min="9983" max="9983" width="5.453125" style="142" customWidth="1"/>
    <col min="9984" max="9984" width="1.453125" style="142" customWidth="1"/>
    <col min="9985" max="9985" width="6.1796875" style="142" customWidth="1"/>
    <col min="9986" max="9986" width="1.90625" style="142" customWidth="1"/>
    <col min="9987" max="9987" width="5" style="142" customWidth="1"/>
    <col min="9988" max="9988" width="8" style="142" customWidth="1"/>
    <col min="9989" max="9989" width="7.81640625" style="142" customWidth="1"/>
    <col min="9990" max="9990" width="9" style="142" hidden="1" customWidth="1"/>
    <col min="9991" max="9991" width="6.90625" style="142" customWidth="1"/>
    <col min="9992" max="9992" width="7.453125" style="142" customWidth="1"/>
    <col min="9993" max="9993" width="8.08984375" style="142" customWidth="1"/>
    <col min="9994" max="9994" width="3.90625" style="142" customWidth="1"/>
    <col min="9995" max="9995" width="9.1796875" style="142" customWidth="1"/>
    <col min="9996" max="9996" width="5.453125" style="142" customWidth="1"/>
    <col min="9997" max="9997" width="6.90625" style="142" customWidth="1"/>
    <col min="9998" max="9998" width="1.08984375" style="142" customWidth="1"/>
    <col min="9999" max="9999" width="1.6328125" style="142" customWidth="1"/>
    <col min="10000" max="10235" width="8.90625" style="142"/>
    <col min="10236" max="10236" width="8.984375E-2" style="142" customWidth="1"/>
    <col min="10237" max="10237" width="1.36328125" style="142" customWidth="1"/>
    <col min="10238" max="10238" width="1.90625" style="142" customWidth="1"/>
    <col min="10239" max="10239" width="5.453125" style="142" customWidth="1"/>
    <col min="10240" max="10240" width="1.453125" style="142" customWidth="1"/>
    <col min="10241" max="10241" width="6.1796875" style="142" customWidth="1"/>
    <col min="10242" max="10242" width="1.90625" style="142" customWidth="1"/>
    <col min="10243" max="10243" width="5" style="142" customWidth="1"/>
    <col min="10244" max="10244" width="8" style="142" customWidth="1"/>
    <col min="10245" max="10245" width="7.81640625" style="142" customWidth="1"/>
    <col min="10246" max="10246" width="9" style="142" hidden="1" customWidth="1"/>
    <col min="10247" max="10247" width="6.90625" style="142" customWidth="1"/>
    <col min="10248" max="10248" width="7.453125" style="142" customWidth="1"/>
    <col min="10249" max="10249" width="8.08984375" style="142" customWidth="1"/>
    <col min="10250" max="10250" width="3.90625" style="142" customWidth="1"/>
    <col min="10251" max="10251" width="9.1796875" style="142" customWidth="1"/>
    <col min="10252" max="10252" width="5.453125" style="142" customWidth="1"/>
    <col min="10253" max="10253" width="6.90625" style="142" customWidth="1"/>
    <col min="10254" max="10254" width="1.08984375" style="142" customWidth="1"/>
    <col min="10255" max="10255" width="1.6328125" style="142" customWidth="1"/>
    <col min="10256" max="10491" width="8.90625" style="142"/>
    <col min="10492" max="10492" width="8.984375E-2" style="142" customWidth="1"/>
    <col min="10493" max="10493" width="1.36328125" style="142" customWidth="1"/>
    <col min="10494" max="10494" width="1.90625" style="142" customWidth="1"/>
    <col min="10495" max="10495" width="5.453125" style="142" customWidth="1"/>
    <col min="10496" max="10496" width="1.453125" style="142" customWidth="1"/>
    <col min="10497" max="10497" width="6.1796875" style="142" customWidth="1"/>
    <col min="10498" max="10498" width="1.90625" style="142" customWidth="1"/>
    <col min="10499" max="10499" width="5" style="142" customWidth="1"/>
    <col min="10500" max="10500" width="8" style="142" customWidth="1"/>
    <col min="10501" max="10501" width="7.81640625" style="142" customWidth="1"/>
    <col min="10502" max="10502" width="9" style="142" hidden="1" customWidth="1"/>
    <col min="10503" max="10503" width="6.90625" style="142" customWidth="1"/>
    <col min="10504" max="10504" width="7.453125" style="142" customWidth="1"/>
    <col min="10505" max="10505" width="8.08984375" style="142" customWidth="1"/>
    <col min="10506" max="10506" width="3.90625" style="142" customWidth="1"/>
    <col min="10507" max="10507" width="9.1796875" style="142" customWidth="1"/>
    <col min="10508" max="10508" width="5.453125" style="142" customWidth="1"/>
    <col min="10509" max="10509" width="6.90625" style="142" customWidth="1"/>
    <col min="10510" max="10510" width="1.08984375" style="142" customWidth="1"/>
    <col min="10511" max="10511" width="1.6328125" style="142" customWidth="1"/>
    <col min="10512" max="10747" width="8.90625" style="142"/>
    <col min="10748" max="10748" width="8.984375E-2" style="142" customWidth="1"/>
    <col min="10749" max="10749" width="1.36328125" style="142" customWidth="1"/>
    <col min="10750" max="10750" width="1.90625" style="142" customWidth="1"/>
    <col min="10751" max="10751" width="5.453125" style="142" customWidth="1"/>
    <col min="10752" max="10752" width="1.453125" style="142" customWidth="1"/>
    <col min="10753" max="10753" width="6.1796875" style="142" customWidth="1"/>
    <col min="10754" max="10754" width="1.90625" style="142" customWidth="1"/>
    <col min="10755" max="10755" width="5" style="142" customWidth="1"/>
    <col min="10756" max="10756" width="8" style="142" customWidth="1"/>
    <col min="10757" max="10757" width="7.81640625" style="142" customWidth="1"/>
    <col min="10758" max="10758" width="9" style="142" hidden="1" customWidth="1"/>
    <col min="10759" max="10759" width="6.90625" style="142" customWidth="1"/>
    <col min="10760" max="10760" width="7.453125" style="142" customWidth="1"/>
    <col min="10761" max="10761" width="8.08984375" style="142" customWidth="1"/>
    <col min="10762" max="10762" width="3.90625" style="142" customWidth="1"/>
    <col min="10763" max="10763" width="9.1796875" style="142" customWidth="1"/>
    <col min="10764" max="10764" width="5.453125" style="142" customWidth="1"/>
    <col min="10765" max="10765" width="6.90625" style="142" customWidth="1"/>
    <col min="10766" max="10766" width="1.08984375" style="142" customWidth="1"/>
    <col min="10767" max="10767" width="1.6328125" style="142" customWidth="1"/>
    <col min="10768" max="11003" width="8.90625" style="142"/>
    <col min="11004" max="11004" width="8.984375E-2" style="142" customWidth="1"/>
    <col min="11005" max="11005" width="1.36328125" style="142" customWidth="1"/>
    <col min="11006" max="11006" width="1.90625" style="142" customWidth="1"/>
    <col min="11007" max="11007" width="5.453125" style="142" customWidth="1"/>
    <col min="11008" max="11008" width="1.453125" style="142" customWidth="1"/>
    <col min="11009" max="11009" width="6.1796875" style="142" customWidth="1"/>
    <col min="11010" max="11010" width="1.90625" style="142" customWidth="1"/>
    <col min="11011" max="11011" width="5" style="142" customWidth="1"/>
    <col min="11012" max="11012" width="8" style="142" customWidth="1"/>
    <col min="11013" max="11013" width="7.81640625" style="142" customWidth="1"/>
    <col min="11014" max="11014" width="9" style="142" hidden="1" customWidth="1"/>
    <col min="11015" max="11015" width="6.90625" style="142" customWidth="1"/>
    <col min="11016" max="11016" width="7.453125" style="142" customWidth="1"/>
    <col min="11017" max="11017" width="8.08984375" style="142" customWidth="1"/>
    <col min="11018" max="11018" width="3.90625" style="142" customWidth="1"/>
    <col min="11019" max="11019" width="9.1796875" style="142" customWidth="1"/>
    <col min="11020" max="11020" width="5.453125" style="142" customWidth="1"/>
    <col min="11021" max="11021" width="6.90625" style="142" customWidth="1"/>
    <col min="11022" max="11022" width="1.08984375" style="142" customWidth="1"/>
    <col min="11023" max="11023" width="1.6328125" style="142" customWidth="1"/>
    <col min="11024" max="11259" width="8.90625" style="142"/>
    <col min="11260" max="11260" width="8.984375E-2" style="142" customWidth="1"/>
    <col min="11261" max="11261" width="1.36328125" style="142" customWidth="1"/>
    <col min="11262" max="11262" width="1.90625" style="142" customWidth="1"/>
    <col min="11263" max="11263" width="5.453125" style="142" customWidth="1"/>
    <col min="11264" max="11264" width="1.453125" style="142" customWidth="1"/>
    <col min="11265" max="11265" width="6.1796875" style="142" customWidth="1"/>
    <col min="11266" max="11266" width="1.90625" style="142" customWidth="1"/>
    <col min="11267" max="11267" width="5" style="142" customWidth="1"/>
    <col min="11268" max="11268" width="8" style="142" customWidth="1"/>
    <col min="11269" max="11269" width="7.81640625" style="142" customWidth="1"/>
    <col min="11270" max="11270" width="9" style="142" hidden="1" customWidth="1"/>
    <col min="11271" max="11271" width="6.90625" style="142" customWidth="1"/>
    <col min="11272" max="11272" width="7.453125" style="142" customWidth="1"/>
    <col min="11273" max="11273" width="8.08984375" style="142" customWidth="1"/>
    <col min="11274" max="11274" width="3.90625" style="142" customWidth="1"/>
    <col min="11275" max="11275" width="9.1796875" style="142" customWidth="1"/>
    <col min="11276" max="11276" width="5.453125" style="142" customWidth="1"/>
    <col min="11277" max="11277" width="6.90625" style="142" customWidth="1"/>
    <col min="11278" max="11278" width="1.08984375" style="142" customWidth="1"/>
    <col min="11279" max="11279" width="1.6328125" style="142" customWidth="1"/>
    <col min="11280" max="11515" width="8.90625" style="142"/>
    <col min="11516" max="11516" width="8.984375E-2" style="142" customWidth="1"/>
    <col min="11517" max="11517" width="1.36328125" style="142" customWidth="1"/>
    <col min="11518" max="11518" width="1.90625" style="142" customWidth="1"/>
    <col min="11519" max="11519" width="5.453125" style="142" customWidth="1"/>
    <col min="11520" max="11520" width="1.453125" style="142" customWidth="1"/>
    <col min="11521" max="11521" width="6.1796875" style="142" customWidth="1"/>
    <col min="11522" max="11522" width="1.90625" style="142" customWidth="1"/>
    <col min="11523" max="11523" width="5" style="142" customWidth="1"/>
    <col min="11524" max="11524" width="8" style="142" customWidth="1"/>
    <col min="11525" max="11525" width="7.81640625" style="142" customWidth="1"/>
    <col min="11526" max="11526" width="9" style="142" hidden="1" customWidth="1"/>
    <col min="11527" max="11527" width="6.90625" style="142" customWidth="1"/>
    <col min="11528" max="11528" width="7.453125" style="142" customWidth="1"/>
    <col min="11529" max="11529" width="8.08984375" style="142" customWidth="1"/>
    <col min="11530" max="11530" width="3.90625" style="142" customWidth="1"/>
    <col min="11531" max="11531" width="9.1796875" style="142" customWidth="1"/>
    <col min="11532" max="11532" width="5.453125" style="142" customWidth="1"/>
    <col min="11533" max="11533" width="6.90625" style="142" customWidth="1"/>
    <col min="11534" max="11534" width="1.08984375" style="142" customWidth="1"/>
    <col min="11535" max="11535" width="1.6328125" style="142" customWidth="1"/>
    <col min="11536" max="11771" width="8.90625" style="142"/>
    <col min="11772" max="11772" width="8.984375E-2" style="142" customWidth="1"/>
    <col min="11773" max="11773" width="1.36328125" style="142" customWidth="1"/>
    <col min="11774" max="11774" width="1.90625" style="142" customWidth="1"/>
    <col min="11775" max="11775" width="5.453125" style="142" customWidth="1"/>
    <col min="11776" max="11776" width="1.453125" style="142" customWidth="1"/>
    <col min="11777" max="11777" width="6.1796875" style="142" customWidth="1"/>
    <col min="11778" max="11778" width="1.90625" style="142" customWidth="1"/>
    <col min="11779" max="11779" width="5" style="142" customWidth="1"/>
    <col min="11780" max="11780" width="8" style="142" customWidth="1"/>
    <col min="11781" max="11781" width="7.81640625" style="142" customWidth="1"/>
    <col min="11782" max="11782" width="9" style="142" hidden="1" customWidth="1"/>
    <col min="11783" max="11783" width="6.90625" style="142" customWidth="1"/>
    <col min="11784" max="11784" width="7.453125" style="142" customWidth="1"/>
    <col min="11785" max="11785" width="8.08984375" style="142" customWidth="1"/>
    <col min="11786" max="11786" width="3.90625" style="142" customWidth="1"/>
    <col min="11787" max="11787" width="9.1796875" style="142" customWidth="1"/>
    <col min="11788" max="11788" width="5.453125" style="142" customWidth="1"/>
    <col min="11789" max="11789" width="6.90625" style="142" customWidth="1"/>
    <col min="11790" max="11790" width="1.08984375" style="142" customWidth="1"/>
    <col min="11791" max="11791" width="1.6328125" style="142" customWidth="1"/>
    <col min="11792" max="12027" width="8.90625" style="142"/>
    <col min="12028" max="12028" width="8.984375E-2" style="142" customWidth="1"/>
    <col min="12029" max="12029" width="1.36328125" style="142" customWidth="1"/>
    <col min="12030" max="12030" width="1.90625" style="142" customWidth="1"/>
    <col min="12031" max="12031" width="5.453125" style="142" customWidth="1"/>
    <col min="12032" max="12032" width="1.453125" style="142" customWidth="1"/>
    <col min="12033" max="12033" width="6.1796875" style="142" customWidth="1"/>
    <col min="12034" max="12034" width="1.90625" style="142" customWidth="1"/>
    <col min="12035" max="12035" width="5" style="142" customWidth="1"/>
    <col min="12036" max="12036" width="8" style="142" customWidth="1"/>
    <col min="12037" max="12037" width="7.81640625" style="142" customWidth="1"/>
    <col min="12038" max="12038" width="9" style="142" hidden="1" customWidth="1"/>
    <col min="12039" max="12039" width="6.90625" style="142" customWidth="1"/>
    <col min="12040" max="12040" width="7.453125" style="142" customWidth="1"/>
    <col min="12041" max="12041" width="8.08984375" style="142" customWidth="1"/>
    <col min="12042" max="12042" width="3.90625" style="142" customWidth="1"/>
    <col min="12043" max="12043" width="9.1796875" style="142" customWidth="1"/>
    <col min="12044" max="12044" width="5.453125" style="142" customWidth="1"/>
    <col min="12045" max="12045" width="6.90625" style="142" customWidth="1"/>
    <col min="12046" max="12046" width="1.08984375" style="142" customWidth="1"/>
    <col min="12047" max="12047" width="1.6328125" style="142" customWidth="1"/>
    <col min="12048" max="12283" width="8.90625" style="142"/>
    <col min="12284" max="12284" width="8.984375E-2" style="142" customWidth="1"/>
    <col min="12285" max="12285" width="1.36328125" style="142" customWidth="1"/>
    <col min="12286" max="12286" width="1.90625" style="142" customWidth="1"/>
    <col min="12287" max="12287" width="5.453125" style="142" customWidth="1"/>
    <col min="12288" max="12288" width="1.453125" style="142" customWidth="1"/>
    <col min="12289" max="12289" width="6.1796875" style="142" customWidth="1"/>
    <col min="12290" max="12290" width="1.90625" style="142" customWidth="1"/>
    <col min="12291" max="12291" width="5" style="142" customWidth="1"/>
    <col min="12292" max="12292" width="8" style="142" customWidth="1"/>
    <col min="12293" max="12293" width="7.81640625" style="142" customWidth="1"/>
    <col min="12294" max="12294" width="9" style="142" hidden="1" customWidth="1"/>
    <col min="12295" max="12295" width="6.90625" style="142" customWidth="1"/>
    <col min="12296" max="12296" width="7.453125" style="142" customWidth="1"/>
    <col min="12297" max="12297" width="8.08984375" style="142" customWidth="1"/>
    <col min="12298" max="12298" width="3.90625" style="142" customWidth="1"/>
    <col min="12299" max="12299" width="9.1796875" style="142" customWidth="1"/>
    <col min="12300" max="12300" width="5.453125" style="142" customWidth="1"/>
    <col min="12301" max="12301" width="6.90625" style="142" customWidth="1"/>
    <col min="12302" max="12302" width="1.08984375" style="142" customWidth="1"/>
    <col min="12303" max="12303" width="1.6328125" style="142" customWidth="1"/>
    <col min="12304" max="12539" width="8.90625" style="142"/>
    <col min="12540" max="12540" width="8.984375E-2" style="142" customWidth="1"/>
    <col min="12541" max="12541" width="1.36328125" style="142" customWidth="1"/>
    <col min="12542" max="12542" width="1.90625" style="142" customWidth="1"/>
    <col min="12543" max="12543" width="5.453125" style="142" customWidth="1"/>
    <col min="12544" max="12544" width="1.453125" style="142" customWidth="1"/>
    <col min="12545" max="12545" width="6.1796875" style="142" customWidth="1"/>
    <col min="12546" max="12546" width="1.90625" style="142" customWidth="1"/>
    <col min="12547" max="12547" width="5" style="142" customWidth="1"/>
    <col min="12548" max="12548" width="8" style="142" customWidth="1"/>
    <col min="12549" max="12549" width="7.81640625" style="142" customWidth="1"/>
    <col min="12550" max="12550" width="9" style="142" hidden="1" customWidth="1"/>
    <col min="12551" max="12551" width="6.90625" style="142" customWidth="1"/>
    <col min="12552" max="12552" width="7.453125" style="142" customWidth="1"/>
    <col min="12553" max="12553" width="8.08984375" style="142" customWidth="1"/>
    <col min="12554" max="12554" width="3.90625" style="142" customWidth="1"/>
    <col min="12555" max="12555" width="9.1796875" style="142" customWidth="1"/>
    <col min="12556" max="12556" width="5.453125" style="142" customWidth="1"/>
    <col min="12557" max="12557" width="6.90625" style="142" customWidth="1"/>
    <col min="12558" max="12558" width="1.08984375" style="142" customWidth="1"/>
    <col min="12559" max="12559" width="1.6328125" style="142" customWidth="1"/>
    <col min="12560" max="12795" width="8.90625" style="142"/>
    <col min="12796" max="12796" width="8.984375E-2" style="142" customWidth="1"/>
    <col min="12797" max="12797" width="1.36328125" style="142" customWidth="1"/>
    <col min="12798" max="12798" width="1.90625" style="142" customWidth="1"/>
    <col min="12799" max="12799" width="5.453125" style="142" customWidth="1"/>
    <col min="12800" max="12800" width="1.453125" style="142" customWidth="1"/>
    <col min="12801" max="12801" width="6.1796875" style="142" customWidth="1"/>
    <col min="12802" max="12802" width="1.90625" style="142" customWidth="1"/>
    <col min="12803" max="12803" width="5" style="142" customWidth="1"/>
    <col min="12804" max="12804" width="8" style="142" customWidth="1"/>
    <col min="12805" max="12805" width="7.81640625" style="142" customWidth="1"/>
    <col min="12806" max="12806" width="9" style="142" hidden="1" customWidth="1"/>
    <col min="12807" max="12807" width="6.90625" style="142" customWidth="1"/>
    <col min="12808" max="12808" width="7.453125" style="142" customWidth="1"/>
    <col min="12809" max="12809" width="8.08984375" style="142" customWidth="1"/>
    <col min="12810" max="12810" width="3.90625" style="142" customWidth="1"/>
    <col min="12811" max="12811" width="9.1796875" style="142" customWidth="1"/>
    <col min="12812" max="12812" width="5.453125" style="142" customWidth="1"/>
    <col min="12813" max="12813" width="6.90625" style="142" customWidth="1"/>
    <col min="12814" max="12814" width="1.08984375" style="142" customWidth="1"/>
    <col min="12815" max="12815" width="1.6328125" style="142" customWidth="1"/>
    <col min="12816" max="13051" width="8.90625" style="142"/>
    <col min="13052" max="13052" width="8.984375E-2" style="142" customWidth="1"/>
    <col min="13053" max="13053" width="1.36328125" style="142" customWidth="1"/>
    <col min="13054" max="13054" width="1.90625" style="142" customWidth="1"/>
    <col min="13055" max="13055" width="5.453125" style="142" customWidth="1"/>
    <col min="13056" max="13056" width="1.453125" style="142" customWidth="1"/>
    <col min="13057" max="13057" width="6.1796875" style="142" customWidth="1"/>
    <col min="13058" max="13058" width="1.90625" style="142" customWidth="1"/>
    <col min="13059" max="13059" width="5" style="142" customWidth="1"/>
    <col min="13060" max="13060" width="8" style="142" customWidth="1"/>
    <col min="13061" max="13061" width="7.81640625" style="142" customWidth="1"/>
    <col min="13062" max="13062" width="9" style="142" hidden="1" customWidth="1"/>
    <col min="13063" max="13063" width="6.90625" style="142" customWidth="1"/>
    <col min="13064" max="13064" width="7.453125" style="142" customWidth="1"/>
    <col min="13065" max="13065" width="8.08984375" style="142" customWidth="1"/>
    <col min="13066" max="13066" width="3.90625" style="142" customWidth="1"/>
    <col min="13067" max="13067" width="9.1796875" style="142" customWidth="1"/>
    <col min="13068" max="13068" width="5.453125" style="142" customWidth="1"/>
    <col min="13069" max="13069" width="6.90625" style="142" customWidth="1"/>
    <col min="13070" max="13070" width="1.08984375" style="142" customWidth="1"/>
    <col min="13071" max="13071" width="1.6328125" style="142" customWidth="1"/>
    <col min="13072" max="13307" width="8.90625" style="142"/>
    <col min="13308" max="13308" width="8.984375E-2" style="142" customWidth="1"/>
    <col min="13309" max="13309" width="1.36328125" style="142" customWidth="1"/>
    <col min="13310" max="13310" width="1.90625" style="142" customWidth="1"/>
    <col min="13311" max="13311" width="5.453125" style="142" customWidth="1"/>
    <col min="13312" max="13312" width="1.453125" style="142" customWidth="1"/>
    <col min="13313" max="13313" width="6.1796875" style="142" customWidth="1"/>
    <col min="13314" max="13314" width="1.90625" style="142" customWidth="1"/>
    <col min="13315" max="13315" width="5" style="142" customWidth="1"/>
    <col min="13316" max="13316" width="8" style="142" customWidth="1"/>
    <col min="13317" max="13317" width="7.81640625" style="142" customWidth="1"/>
    <col min="13318" max="13318" width="9" style="142" hidden="1" customWidth="1"/>
    <col min="13319" max="13319" width="6.90625" style="142" customWidth="1"/>
    <col min="13320" max="13320" width="7.453125" style="142" customWidth="1"/>
    <col min="13321" max="13321" width="8.08984375" style="142" customWidth="1"/>
    <col min="13322" max="13322" width="3.90625" style="142" customWidth="1"/>
    <col min="13323" max="13323" width="9.1796875" style="142" customWidth="1"/>
    <col min="13324" max="13324" width="5.453125" style="142" customWidth="1"/>
    <col min="13325" max="13325" width="6.90625" style="142" customWidth="1"/>
    <col min="13326" max="13326" width="1.08984375" style="142" customWidth="1"/>
    <col min="13327" max="13327" width="1.6328125" style="142" customWidth="1"/>
    <col min="13328" max="13563" width="8.90625" style="142"/>
    <col min="13564" max="13564" width="8.984375E-2" style="142" customWidth="1"/>
    <col min="13565" max="13565" width="1.36328125" style="142" customWidth="1"/>
    <col min="13566" max="13566" width="1.90625" style="142" customWidth="1"/>
    <col min="13567" max="13567" width="5.453125" style="142" customWidth="1"/>
    <col min="13568" max="13568" width="1.453125" style="142" customWidth="1"/>
    <col min="13569" max="13569" width="6.1796875" style="142" customWidth="1"/>
    <col min="13570" max="13570" width="1.90625" style="142" customWidth="1"/>
    <col min="13571" max="13571" width="5" style="142" customWidth="1"/>
    <col min="13572" max="13572" width="8" style="142" customWidth="1"/>
    <col min="13573" max="13573" width="7.81640625" style="142" customWidth="1"/>
    <col min="13574" max="13574" width="9" style="142" hidden="1" customWidth="1"/>
    <col min="13575" max="13575" width="6.90625" style="142" customWidth="1"/>
    <col min="13576" max="13576" width="7.453125" style="142" customWidth="1"/>
    <col min="13577" max="13577" width="8.08984375" style="142" customWidth="1"/>
    <col min="13578" max="13578" width="3.90625" style="142" customWidth="1"/>
    <col min="13579" max="13579" width="9.1796875" style="142" customWidth="1"/>
    <col min="13580" max="13580" width="5.453125" style="142" customWidth="1"/>
    <col min="13581" max="13581" width="6.90625" style="142" customWidth="1"/>
    <col min="13582" max="13582" width="1.08984375" style="142" customWidth="1"/>
    <col min="13583" max="13583" width="1.6328125" style="142" customWidth="1"/>
    <col min="13584" max="13819" width="8.90625" style="142"/>
    <col min="13820" max="13820" width="8.984375E-2" style="142" customWidth="1"/>
    <col min="13821" max="13821" width="1.36328125" style="142" customWidth="1"/>
    <col min="13822" max="13822" width="1.90625" style="142" customWidth="1"/>
    <col min="13823" max="13823" width="5.453125" style="142" customWidth="1"/>
    <col min="13824" max="13824" width="1.453125" style="142" customWidth="1"/>
    <col min="13825" max="13825" width="6.1796875" style="142" customWidth="1"/>
    <col min="13826" max="13826" width="1.90625" style="142" customWidth="1"/>
    <col min="13827" max="13827" width="5" style="142" customWidth="1"/>
    <col min="13828" max="13828" width="8" style="142" customWidth="1"/>
    <col min="13829" max="13829" width="7.81640625" style="142" customWidth="1"/>
    <col min="13830" max="13830" width="9" style="142" hidden="1" customWidth="1"/>
    <col min="13831" max="13831" width="6.90625" style="142" customWidth="1"/>
    <col min="13832" max="13832" width="7.453125" style="142" customWidth="1"/>
    <col min="13833" max="13833" width="8.08984375" style="142" customWidth="1"/>
    <col min="13834" max="13834" width="3.90625" style="142" customWidth="1"/>
    <col min="13835" max="13835" width="9.1796875" style="142" customWidth="1"/>
    <col min="13836" max="13836" width="5.453125" style="142" customWidth="1"/>
    <col min="13837" max="13837" width="6.90625" style="142" customWidth="1"/>
    <col min="13838" max="13838" width="1.08984375" style="142" customWidth="1"/>
    <col min="13839" max="13839" width="1.6328125" style="142" customWidth="1"/>
    <col min="13840" max="14075" width="8.90625" style="142"/>
    <col min="14076" max="14076" width="8.984375E-2" style="142" customWidth="1"/>
    <col min="14077" max="14077" width="1.36328125" style="142" customWidth="1"/>
    <col min="14078" max="14078" width="1.90625" style="142" customWidth="1"/>
    <col min="14079" max="14079" width="5.453125" style="142" customWidth="1"/>
    <col min="14080" max="14080" width="1.453125" style="142" customWidth="1"/>
    <col min="14081" max="14081" width="6.1796875" style="142" customWidth="1"/>
    <col min="14082" max="14082" width="1.90625" style="142" customWidth="1"/>
    <col min="14083" max="14083" width="5" style="142" customWidth="1"/>
    <col min="14084" max="14084" width="8" style="142" customWidth="1"/>
    <col min="14085" max="14085" width="7.81640625" style="142" customWidth="1"/>
    <col min="14086" max="14086" width="9" style="142" hidden="1" customWidth="1"/>
    <col min="14087" max="14087" width="6.90625" style="142" customWidth="1"/>
    <col min="14088" max="14088" width="7.453125" style="142" customWidth="1"/>
    <col min="14089" max="14089" width="8.08984375" style="142" customWidth="1"/>
    <col min="14090" max="14090" width="3.90625" style="142" customWidth="1"/>
    <col min="14091" max="14091" width="9.1796875" style="142" customWidth="1"/>
    <col min="14092" max="14092" width="5.453125" style="142" customWidth="1"/>
    <col min="14093" max="14093" width="6.90625" style="142" customWidth="1"/>
    <col min="14094" max="14094" width="1.08984375" style="142" customWidth="1"/>
    <col min="14095" max="14095" width="1.6328125" style="142" customWidth="1"/>
    <col min="14096" max="14331" width="8.90625" style="142"/>
    <col min="14332" max="14332" width="8.984375E-2" style="142" customWidth="1"/>
    <col min="14333" max="14333" width="1.36328125" style="142" customWidth="1"/>
    <col min="14334" max="14334" width="1.90625" style="142" customWidth="1"/>
    <col min="14335" max="14335" width="5.453125" style="142" customWidth="1"/>
    <col min="14336" max="14336" width="1.453125" style="142" customWidth="1"/>
    <col min="14337" max="14337" width="6.1796875" style="142" customWidth="1"/>
    <col min="14338" max="14338" width="1.90625" style="142" customWidth="1"/>
    <col min="14339" max="14339" width="5" style="142" customWidth="1"/>
    <col min="14340" max="14340" width="8" style="142" customWidth="1"/>
    <col min="14341" max="14341" width="7.81640625" style="142" customWidth="1"/>
    <col min="14342" max="14342" width="9" style="142" hidden="1" customWidth="1"/>
    <col min="14343" max="14343" width="6.90625" style="142" customWidth="1"/>
    <col min="14344" max="14344" width="7.453125" style="142" customWidth="1"/>
    <col min="14345" max="14345" width="8.08984375" style="142" customWidth="1"/>
    <col min="14346" max="14346" width="3.90625" style="142" customWidth="1"/>
    <col min="14347" max="14347" width="9.1796875" style="142" customWidth="1"/>
    <col min="14348" max="14348" width="5.453125" style="142" customWidth="1"/>
    <col min="14349" max="14349" width="6.90625" style="142" customWidth="1"/>
    <col min="14350" max="14350" width="1.08984375" style="142" customWidth="1"/>
    <col min="14351" max="14351" width="1.6328125" style="142" customWidth="1"/>
    <col min="14352" max="14587" width="8.90625" style="142"/>
    <col min="14588" max="14588" width="8.984375E-2" style="142" customWidth="1"/>
    <col min="14589" max="14589" width="1.36328125" style="142" customWidth="1"/>
    <col min="14590" max="14590" width="1.90625" style="142" customWidth="1"/>
    <col min="14591" max="14591" width="5.453125" style="142" customWidth="1"/>
    <col min="14592" max="14592" width="1.453125" style="142" customWidth="1"/>
    <col min="14593" max="14593" width="6.1796875" style="142" customWidth="1"/>
    <col min="14594" max="14594" width="1.90625" style="142" customWidth="1"/>
    <col min="14595" max="14595" width="5" style="142" customWidth="1"/>
    <col min="14596" max="14596" width="8" style="142" customWidth="1"/>
    <col min="14597" max="14597" width="7.81640625" style="142" customWidth="1"/>
    <col min="14598" max="14598" width="9" style="142" hidden="1" customWidth="1"/>
    <col min="14599" max="14599" width="6.90625" style="142" customWidth="1"/>
    <col min="14600" max="14600" width="7.453125" style="142" customWidth="1"/>
    <col min="14601" max="14601" width="8.08984375" style="142" customWidth="1"/>
    <col min="14602" max="14602" width="3.90625" style="142" customWidth="1"/>
    <col min="14603" max="14603" width="9.1796875" style="142" customWidth="1"/>
    <col min="14604" max="14604" width="5.453125" style="142" customWidth="1"/>
    <col min="14605" max="14605" width="6.90625" style="142" customWidth="1"/>
    <col min="14606" max="14606" width="1.08984375" style="142" customWidth="1"/>
    <col min="14607" max="14607" width="1.6328125" style="142" customWidth="1"/>
    <col min="14608" max="14843" width="8.90625" style="142"/>
    <col min="14844" max="14844" width="8.984375E-2" style="142" customWidth="1"/>
    <col min="14845" max="14845" width="1.36328125" style="142" customWidth="1"/>
    <col min="14846" max="14846" width="1.90625" style="142" customWidth="1"/>
    <col min="14847" max="14847" width="5.453125" style="142" customWidth="1"/>
    <col min="14848" max="14848" width="1.453125" style="142" customWidth="1"/>
    <col min="14849" max="14849" width="6.1796875" style="142" customWidth="1"/>
    <col min="14850" max="14850" width="1.90625" style="142" customWidth="1"/>
    <col min="14851" max="14851" width="5" style="142" customWidth="1"/>
    <col min="14852" max="14852" width="8" style="142" customWidth="1"/>
    <col min="14853" max="14853" width="7.81640625" style="142" customWidth="1"/>
    <col min="14854" max="14854" width="9" style="142" hidden="1" customWidth="1"/>
    <col min="14855" max="14855" width="6.90625" style="142" customWidth="1"/>
    <col min="14856" max="14856" width="7.453125" style="142" customWidth="1"/>
    <col min="14857" max="14857" width="8.08984375" style="142" customWidth="1"/>
    <col min="14858" max="14858" width="3.90625" style="142" customWidth="1"/>
    <col min="14859" max="14859" width="9.1796875" style="142" customWidth="1"/>
    <col min="14860" max="14860" width="5.453125" style="142" customWidth="1"/>
    <col min="14861" max="14861" width="6.90625" style="142" customWidth="1"/>
    <col min="14862" max="14862" width="1.08984375" style="142" customWidth="1"/>
    <col min="14863" max="14863" width="1.6328125" style="142" customWidth="1"/>
    <col min="14864" max="15099" width="8.90625" style="142"/>
    <col min="15100" max="15100" width="8.984375E-2" style="142" customWidth="1"/>
    <col min="15101" max="15101" width="1.36328125" style="142" customWidth="1"/>
    <col min="15102" max="15102" width="1.90625" style="142" customWidth="1"/>
    <col min="15103" max="15103" width="5.453125" style="142" customWidth="1"/>
    <col min="15104" max="15104" width="1.453125" style="142" customWidth="1"/>
    <col min="15105" max="15105" width="6.1796875" style="142" customWidth="1"/>
    <col min="15106" max="15106" width="1.90625" style="142" customWidth="1"/>
    <col min="15107" max="15107" width="5" style="142" customWidth="1"/>
    <col min="15108" max="15108" width="8" style="142" customWidth="1"/>
    <col min="15109" max="15109" width="7.81640625" style="142" customWidth="1"/>
    <col min="15110" max="15110" width="9" style="142" hidden="1" customWidth="1"/>
    <col min="15111" max="15111" width="6.90625" style="142" customWidth="1"/>
    <col min="15112" max="15112" width="7.453125" style="142" customWidth="1"/>
    <col min="15113" max="15113" width="8.08984375" style="142" customWidth="1"/>
    <col min="15114" max="15114" width="3.90625" style="142" customWidth="1"/>
    <col min="15115" max="15115" width="9.1796875" style="142" customWidth="1"/>
    <col min="15116" max="15116" width="5.453125" style="142" customWidth="1"/>
    <col min="15117" max="15117" width="6.90625" style="142" customWidth="1"/>
    <col min="15118" max="15118" width="1.08984375" style="142" customWidth="1"/>
    <col min="15119" max="15119" width="1.6328125" style="142" customWidth="1"/>
    <col min="15120" max="15355" width="8.90625" style="142"/>
    <col min="15356" max="15356" width="8.984375E-2" style="142" customWidth="1"/>
    <col min="15357" max="15357" width="1.36328125" style="142" customWidth="1"/>
    <col min="15358" max="15358" width="1.90625" style="142" customWidth="1"/>
    <col min="15359" max="15359" width="5.453125" style="142" customWidth="1"/>
    <col min="15360" max="15360" width="1.453125" style="142" customWidth="1"/>
    <col min="15361" max="15361" width="6.1796875" style="142" customWidth="1"/>
    <col min="15362" max="15362" width="1.90625" style="142" customWidth="1"/>
    <col min="15363" max="15363" width="5" style="142" customWidth="1"/>
    <col min="15364" max="15364" width="8" style="142" customWidth="1"/>
    <col min="15365" max="15365" width="7.81640625" style="142" customWidth="1"/>
    <col min="15366" max="15366" width="9" style="142" hidden="1" customWidth="1"/>
    <col min="15367" max="15367" width="6.90625" style="142" customWidth="1"/>
    <col min="15368" max="15368" width="7.453125" style="142" customWidth="1"/>
    <col min="15369" max="15369" width="8.08984375" style="142" customWidth="1"/>
    <col min="15370" max="15370" width="3.90625" style="142" customWidth="1"/>
    <col min="15371" max="15371" width="9.1796875" style="142" customWidth="1"/>
    <col min="15372" max="15372" width="5.453125" style="142" customWidth="1"/>
    <col min="15373" max="15373" width="6.90625" style="142" customWidth="1"/>
    <col min="15374" max="15374" width="1.08984375" style="142" customWidth="1"/>
    <col min="15375" max="15375" width="1.6328125" style="142" customWidth="1"/>
    <col min="15376" max="15611" width="8.90625" style="142"/>
    <col min="15612" max="15612" width="8.984375E-2" style="142" customWidth="1"/>
    <col min="15613" max="15613" width="1.36328125" style="142" customWidth="1"/>
    <col min="15614" max="15614" width="1.90625" style="142" customWidth="1"/>
    <col min="15615" max="15615" width="5.453125" style="142" customWidth="1"/>
    <col min="15616" max="15616" width="1.453125" style="142" customWidth="1"/>
    <col min="15617" max="15617" width="6.1796875" style="142" customWidth="1"/>
    <col min="15618" max="15618" width="1.90625" style="142" customWidth="1"/>
    <col min="15619" max="15619" width="5" style="142" customWidth="1"/>
    <col min="15620" max="15620" width="8" style="142" customWidth="1"/>
    <col min="15621" max="15621" width="7.81640625" style="142" customWidth="1"/>
    <col min="15622" max="15622" width="9" style="142" hidden="1" customWidth="1"/>
    <col min="15623" max="15623" width="6.90625" style="142" customWidth="1"/>
    <col min="15624" max="15624" width="7.453125" style="142" customWidth="1"/>
    <col min="15625" max="15625" width="8.08984375" style="142" customWidth="1"/>
    <col min="15626" max="15626" width="3.90625" style="142" customWidth="1"/>
    <col min="15627" max="15627" width="9.1796875" style="142" customWidth="1"/>
    <col min="15628" max="15628" width="5.453125" style="142" customWidth="1"/>
    <col min="15629" max="15629" width="6.90625" style="142" customWidth="1"/>
    <col min="15630" max="15630" width="1.08984375" style="142" customWidth="1"/>
    <col min="15631" max="15631" width="1.6328125" style="142" customWidth="1"/>
    <col min="15632" max="15867" width="8.90625" style="142"/>
    <col min="15868" max="15868" width="8.984375E-2" style="142" customWidth="1"/>
    <col min="15869" max="15869" width="1.36328125" style="142" customWidth="1"/>
    <col min="15870" max="15870" width="1.90625" style="142" customWidth="1"/>
    <col min="15871" max="15871" width="5.453125" style="142" customWidth="1"/>
    <col min="15872" max="15872" width="1.453125" style="142" customWidth="1"/>
    <col min="15873" max="15873" width="6.1796875" style="142" customWidth="1"/>
    <col min="15874" max="15874" width="1.90625" style="142" customWidth="1"/>
    <col min="15875" max="15875" width="5" style="142" customWidth="1"/>
    <col min="15876" max="15876" width="8" style="142" customWidth="1"/>
    <col min="15877" max="15877" width="7.81640625" style="142" customWidth="1"/>
    <col min="15878" max="15878" width="9" style="142" hidden="1" customWidth="1"/>
    <col min="15879" max="15879" width="6.90625" style="142" customWidth="1"/>
    <col min="15880" max="15880" width="7.453125" style="142" customWidth="1"/>
    <col min="15881" max="15881" width="8.08984375" style="142" customWidth="1"/>
    <col min="15882" max="15882" width="3.90625" style="142" customWidth="1"/>
    <col min="15883" max="15883" width="9.1796875" style="142" customWidth="1"/>
    <col min="15884" max="15884" width="5.453125" style="142" customWidth="1"/>
    <col min="15885" max="15885" width="6.90625" style="142" customWidth="1"/>
    <col min="15886" max="15886" width="1.08984375" style="142" customWidth="1"/>
    <col min="15887" max="15887" width="1.6328125" style="142" customWidth="1"/>
    <col min="15888" max="16123" width="8.90625" style="142"/>
    <col min="16124" max="16124" width="8.984375E-2" style="142" customWidth="1"/>
    <col min="16125" max="16125" width="1.36328125" style="142" customWidth="1"/>
    <col min="16126" max="16126" width="1.90625" style="142" customWidth="1"/>
    <col min="16127" max="16127" width="5.453125" style="142" customWidth="1"/>
    <col min="16128" max="16128" width="1.453125" style="142" customWidth="1"/>
    <col min="16129" max="16129" width="6.1796875" style="142" customWidth="1"/>
    <col min="16130" max="16130" width="1.90625" style="142" customWidth="1"/>
    <col min="16131" max="16131" width="5" style="142" customWidth="1"/>
    <col min="16132" max="16132" width="8" style="142" customWidth="1"/>
    <col min="16133" max="16133" width="7.81640625" style="142" customWidth="1"/>
    <col min="16134" max="16134" width="9" style="142" hidden="1" customWidth="1"/>
    <col min="16135" max="16135" width="6.90625" style="142" customWidth="1"/>
    <col min="16136" max="16136" width="7.453125" style="142" customWidth="1"/>
    <col min="16137" max="16137" width="8.08984375" style="142" customWidth="1"/>
    <col min="16138" max="16138" width="3.90625" style="142" customWidth="1"/>
    <col min="16139" max="16139" width="9.1796875" style="142" customWidth="1"/>
    <col min="16140" max="16140" width="5.453125" style="142" customWidth="1"/>
    <col min="16141" max="16141" width="6.90625" style="142" customWidth="1"/>
    <col min="16142" max="16142" width="1.08984375" style="142" customWidth="1"/>
    <col min="16143" max="16143" width="1.6328125" style="142" customWidth="1"/>
    <col min="16144" max="16384" width="8.90625" style="142"/>
  </cols>
  <sheetData>
    <row r="1" spans="2:25" ht="25.5" customHeight="1">
      <c r="G1" s="143"/>
      <c r="R1" s="43" t="str">
        <f>+入力!B1</f>
        <v>ver１２</v>
      </c>
      <c r="S1" s="207"/>
      <c r="T1" s="207"/>
    </row>
    <row r="2" spans="2:25" ht="20.25" customHeight="1">
      <c r="D2" s="748" t="str">
        <f t="array" ref="D2">_xlfn.IFS(H2=入力!I83,入力!D5,H2=入力!I84,入力!I5,H2="","")</f>
        <v/>
      </c>
      <c r="E2" s="748"/>
      <c r="F2" s="748"/>
      <c r="G2" s="748"/>
      <c r="H2" s="749" t="str">
        <f t="array" ref="H2">IFERROR(_xlfn.IFS(入力!Q32="〇",入力!I83,入力!R32="〇",入力!I84,入力!S32="〇",""),"")</f>
        <v/>
      </c>
      <c r="I2" s="749"/>
      <c r="J2" s="749"/>
      <c r="K2" s="749"/>
      <c r="L2" s="749"/>
      <c r="M2" s="749"/>
      <c r="N2" s="749"/>
      <c r="O2" s="749"/>
      <c r="P2" s="749"/>
      <c r="Q2" s="749"/>
      <c r="R2" s="143"/>
    </row>
    <row r="3" spans="2:25" ht="13.5" hidden="1" customHeight="1"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</row>
    <row r="4" spans="2:25" ht="4.5" customHeight="1"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</row>
    <row r="5" spans="2:25" ht="25.5" customHeight="1">
      <c r="B5" s="144"/>
      <c r="C5" s="144"/>
      <c r="D5" s="144"/>
      <c r="E5" s="144"/>
      <c r="F5" s="144"/>
      <c r="G5" s="144"/>
      <c r="H5" s="144"/>
      <c r="I5" s="750"/>
      <c r="J5" s="573"/>
      <c r="K5" s="573"/>
      <c r="L5" s="573"/>
      <c r="M5" s="573"/>
      <c r="N5" s="573"/>
      <c r="O5" s="573"/>
      <c r="P5" s="573"/>
      <c r="Q5" s="573"/>
      <c r="R5" s="573"/>
      <c r="S5" s="144"/>
      <c r="T5" s="144"/>
    </row>
    <row r="6" spans="2:25" ht="9.75" customHeight="1">
      <c r="I6" s="143"/>
      <c r="J6" s="143"/>
      <c r="K6" s="143"/>
      <c r="L6" s="143"/>
      <c r="M6" s="143"/>
      <c r="N6" s="143"/>
    </row>
    <row r="7" spans="2:25" ht="15" customHeight="1">
      <c r="B7" s="145"/>
      <c r="C7" s="146"/>
      <c r="D7" s="751" t="s">
        <v>217</v>
      </c>
      <c r="E7" s="751"/>
      <c r="F7" s="751"/>
      <c r="G7" s="147"/>
      <c r="H7" s="752" t="str">
        <f>IF(入力!L11="","",入力!L11)</f>
        <v/>
      </c>
      <c r="I7" s="753"/>
      <c r="J7" s="753"/>
      <c r="K7" s="753"/>
      <c r="L7" s="753"/>
      <c r="M7" s="753"/>
      <c r="N7" s="753"/>
      <c r="O7" s="754"/>
      <c r="P7" s="805" t="str">
        <f>IF(入力!P11="","",入力!P11)</f>
        <v/>
      </c>
      <c r="Q7" s="806"/>
      <c r="R7" s="807"/>
      <c r="S7" s="208"/>
      <c r="T7" s="145"/>
    </row>
    <row r="8" spans="2:25" ht="5.25" customHeight="1">
      <c r="B8" s="145"/>
      <c r="C8" s="148"/>
      <c r="D8" s="812" t="s">
        <v>188</v>
      </c>
      <c r="E8" s="813"/>
      <c r="F8" s="813"/>
      <c r="G8" s="149"/>
      <c r="H8" s="815" t="str">
        <f>IF(入力!G11="","",入力!G11)</f>
        <v/>
      </c>
      <c r="I8" s="816"/>
      <c r="J8" s="816"/>
      <c r="K8" s="816"/>
      <c r="L8" s="816"/>
      <c r="M8" s="816"/>
      <c r="N8" s="816"/>
      <c r="O8" s="817"/>
      <c r="P8" s="808"/>
      <c r="Q8" s="808"/>
      <c r="R8" s="809"/>
      <c r="S8" s="208"/>
      <c r="T8" s="145"/>
    </row>
    <row r="9" spans="2:25" ht="15" customHeight="1">
      <c r="B9" s="145"/>
      <c r="C9" s="148"/>
      <c r="D9" s="812"/>
      <c r="E9" s="813"/>
      <c r="F9" s="813"/>
      <c r="G9" s="149"/>
      <c r="H9" s="818"/>
      <c r="I9" s="819"/>
      <c r="J9" s="819"/>
      <c r="K9" s="819"/>
      <c r="L9" s="819"/>
      <c r="M9" s="819"/>
      <c r="N9" s="819"/>
      <c r="O9" s="820"/>
      <c r="P9" s="808"/>
      <c r="Q9" s="808"/>
      <c r="R9" s="809"/>
      <c r="S9" s="208"/>
      <c r="T9" s="145"/>
    </row>
    <row r="10" spans="2:25" ht="11.25" customHeight="1">
      <c r="B10" s="145"/>
      <c r="C10" s="150"/>
      <c r="D10" s="814"/>
      <c r="E10" s="814"/>
      <c r="F10" s="814"/>
      <c r="G10" s="151"/>
      <c r="H10" s="821"/>
      <c r="I10" s="822"/>
      <c r="J10" s="822"/>
      <c r="K10" s="822"/>
      <c r="L10" s="822"/>
      <c r="M10" s="822"/>
      <c r="N10" s="822"/>
      <c r="O10" s="823"/>
      <c r="P10" s="810"/>
      <c r="Q10" s="810"/>
      <c r="R10" s="811"/>
      <c r="S10" s="145"/>
      <c r="T10" s="145"/>
    </row>
    <row r="11" spans="2:25" ht="37.5" hidden="1" customHeight="1">
      <c r="B11" s="145"/>
      <c r="C11" s="152"/>
      <c r="D11" s="153" t="s">
        <v>218</v>
      </c>
      <c r="E11" s="153"/>
      <c r="F11" s="153"/>
      <c r="G11" s="154"/>
      <c r="H11" s="755" t="s">
        <v>219</v>
      </c>
      <c r="I11" s="756"/>
      <c r="J11" s="756"/>
      <c r="K11" s="154"/>
      <c r="L11" s="154"/>
      <c r="M11" s="154"/>
      <c r="N11" s="154"/>
      <c r="O11" s="187"/>
      <c r="P11" s="187"/>
      <c r="Q11" s="187"/>
      <c r="R11" s="209"/>
      <c r="S11" s="145"/>
      <c r="T11" s="145"/>
    </row>
    <row r="12" spans="2:25" ht="14.25" customHeight="1">
      <c r="B12" s="145"/>
      <c r="C12" s="155"/>
      <c r="D12" s="155"/>
      <c r="E12" s="155"/>
      <c r="F12" s="155"/>
      <c r="G12" s="156"/>
      <c r="H12" s="157"/>
      <c r="I12" s="157"/>
      <c r="J12" s="188"/>
      <c r="K12" s="188"/>
      <c r="L12" s="188"/>
      <c r="M12" s="189"/>
      <c r="N12" s="189"/>
      <c r="O12" s="189"/>
      <c r="P12" s="189"/>
      <c r="Q12" s="189"/>
      <c r="R12" s="210"/>
      <c r="S12" s="145"/>
      <c r="T12" s="145"/>
    </row>
    <row r="13" spans="2:25" s="141" customFormat="1" ht="26.25" customHeight="1">
      <c r="B13" s="149"/>
      <c r="C13" s="158"/>
      <c r="D13" s="757" t="s">
        <v>71</v>
      </c>
      <c r="E13" s="757"/>
      <c r="F13" s="757"/>
      <c r="G13" s="159"/>
      <c r="H13" s="758" t="str">
        <f t="array" ref="H13">IFERROR(_xlfn.IFS(入力!Q32="〇",INDEX(入力!$B$19:$W$25,MATCH($D13,入力!$U$19:$U$25,0),3),入力!R32="〇",INDEX(入力!$B$19:$W$25,MATCH($D13,入力!$V$19:$V$25,0),3)),"")</f>
        <v/>
      </c>
      <c r="I13" s="759"/>
      <c r="J13" s="759"/>
      <c r="K13" s="759"/>
      <c r="L13" s="759"/>
      <c r="M13" s="760"/>
      <c r="N13" s="761"/>
      <c r="O13" s="761"/>
      <c r="P13" s="761"/>
      <c r="Q13" s="761"/>
      <c r="R13" s="762"/>
      <c r="S13" s="149"/>
      <c r="T13" s="149"/>
    </row>
    <row r="14" spans="2:25" ht="26.25" customHeight="1">
      <c r="B14" s="145"/>
      <c r="C14" s="160"/>
      <c r="D14" s="763" t="s">
        <v>72</v>
      </c>
      <c r="E14" s="763"/>
      <c r="F14" s="763"/>
      <c r="G14" s="161"/>
      <c r="H14" s="764" t="str">
        <f t="array" ref="H14">IFERROR(_xlfn.IFS(入力!Q32="〇",INDEX(入力!$B$21:$W$25,MATCH(1,入力!$Y$21:$Y$25,0),3),入力!R32="〇",INDEX(入力!$B$21:$W$25,MATCH(1,入力!$Z$21:$Z$25,0),3)),"")</f>
        <v/>
      </c>
      <c r="I14" s="765"/>
      <c r="J14" s="765"/>
      <c r="K14" s="765"/>
      <c r="L14" s="765"/>
      <c r="M14" s="766"/>
      <c r="N14" s="767"/>
      <c r="O14" s="767"/>
      <c r="P14" s="767"/>
      <c r="Q14" s="767"/>
      <c r="R14" s="768"/>
      <c r="S14" s="145"/>
      <c r="T14" s="145"/>
      <c r="Y14" s="142" t="s">
        <v>220</v>
      </c>
    </row>
    <row r="15" spans="2:25" ht="26.25" customHeight="1">
      <c r="B15" s="145"/>
      <c r="C15" s="160"/>
      <c r="D15" s="763" t="s">
        <v>72</v>
      </c>
      <c r="E15" s="763"/>
      <c r="F15" s="763"/>
      <c r="G15" s="161"/>
      <c r="H15" s="764" t="str">
        <f t="array" ref="H15">IFERROR(_xlfn.IFS(入力!Q32="〇",INDEX(入力!$B$21:$W$25,MATCH(2,入力!$Y$21:$Y$25,0),3),入力!R32="〇",INDEX(入力!$B$21:$W$25,MATCH(2,入力!$Z$21:$Z$25,0),3)),"")</f>
        <v/>
      </c>
      <c r="I15" s="765"/>
      <c r="J15" s="765"/>
      <c r="K15" s="765"/>
      <c r="L15" s="765"/>
      <c r="M15" s="766"/>
      <c r="N15" s="767"/>
      <c r="O15" s="767"/>
      <c r="P15" s="767"/>
      <c r="Q15" s="767"/>
      <c r="R15" s="768"/>
      <c r="S15" s="145"/>
      <c r="T15" s="145"/>
    </row>
    <row r="16" spans="2:25" ht="26.25" customHeight="1">
      <c r="B16" s="162"/>
      <c r="C16" s="163"/>
      <c r="D16" s="769" t="s">
        <v>73</v>
      </c>
      <c r="E16" s="769"/>
      <c r="F16" s="769"/>
      <c r="G16" s="164"/>
      <c r="H16" s="764" t="str">
        <f t="array" ref="H16">IFERROR(_xlfn.IFS(入力!Q32="〇",INDEX(入力!$B$19:$W$25,MATCH($D16,入力!$U$19:$U$25,0),3),入力!R32="〇",INDEX(入力!$B$19:$W$25,MATCH($D16,入力!$V$19:$V$25,0),3)),"")</f>
        <v/>
      </c>
      <c r="I16" s="765"/>
      <c r="J16" s="765"/>
      <c r="K16" s="765"/>
      <c r="L16" s="765"/>
      <c r="M16" s="766"/>
      <c r="N16" s="767"/>
      <c r="O16" s="767"/>
      <c r="P16" s="767"/>
      <c r="Q16" s="767"/>
      <c r="R16" s="768"/>
      <c r="S16" s="162"/>
      <c r="T16" s="162"/>
    </row>
    <row r="17" spans="2:20" ht="26.25" customHeight="1">
      <c r="B17" s="165"/>
      <c r="C17" s="166"/>
      <c r="D17" s="770" t="s">
        <v>109</v>
      </c>
      <c r="E17" s="770"/>
      <c r="F17" s="770"/>
      <c r="G17" s="167"/>
      <c r="H17" s="771" t="str">
        <f t="array" ref="H17">IFERROR(_xlfn.IFS(入力!Q32="〇",INDEX(入力!$B$33:$AD$56,MATCH("☆",入力!$AB$33:$AB$56,0),1),入力!R32="〇",INDEX(入力!$B$33:$AD$56,MATCH("☆",入力!$AC$33:$AC$56,0),1),入力!S32="〇",INDEX(入力!$B$33:$AD$56,MATCH("☆",入力!$AD$33:$AD$56,0),1)),"")</f>
        <v/>
      </c>
      <c r="I17" s="627"/>
      <c r="J17" s="627"/>
      <c r="K17" s="627"/>
      <c r="L17" s="627"/>
      <c r="M17" s="772"/>
      <c r="N17" s="627"/>
      <c r="O17" s="627"/>
      <c r="P17" s="627"/>
      <c r="Q17" s="627"/>
      <c r="R17" s="618"/>
      <c r="S17" s="165"/>
      <c r="T17" s="165"/>
    </row>
    <row r="18" spans="2:20" ht="14.25" customHeight="1">
      <c r="B18" s="165"/>
      <c r="C18" s="165"/>
      <c r="G18" s="168"/>
      <c r="H18" s="149"/>
      <c r="I18" s="773"/>
      <c r="J18" s="774"/>
      <c r="K18" s="774"/>
      <c r="L18" s="774"/>
      <c r="M18" s="774"/>
      <c r="N18" s="774"/>
      <c r="O18" s="775"/>
      <c r="P18" s="775"/>
      <c r="Q18" s="775"/>
      <c r="R18" s="775"/>
      <c r="S18" s="165"/>
      <c r="T18" s="165"/>
    </row>
    <row r="19" spans="2:20" ht="26.25" customHeight="1">
      <c r="B19" s="165"/>
      <c r="C19" s="776" t="s">
        <v>85</v>
      </c>
      <c r="D19" s="777"/>
      <c r="E19" s="777"/>
      <c r="F19" s="778" t="s">
        <v>221</v>
      </c>
      <c r="G19" s="779"/>
      <c r="H19" s="779"/>
      <c r="I19" s="780"/>
      <c r="J19" s="191" t="s">
        <v>222</v>
      </c>
      <c r="K19" s="192"/>
      <c r="L19" s="781"/>
      <c r="M19" s="586"/>
      <c r="N19" s="782"/>
      <c r="O19" s="783"/>
      <c r="P19" s="783"/>
      <c r="Q19" s="211"/>
      <c r="R19" s="212"/>
      <c r="S19" s="165"/>
      <c r="T19" s="165"/>
    </row>
    <row r="20" spans="2:20" ht="26.25" customHeight="1">
      <c r="B20" s="165"/>
      <c r="C20" s="169"/>
      <c r="D20" s="170" t="str">
        <f t="array" ref="D20">IFERROR(_xlfn.IFS(入力!$Q$32="〇",IF(②全日本!A20="","",②全日本!A20),入力!$R$32="〇",IF(③選手権!A17="","",③選手権!A17),入力!$S$32="〇",""),"")</f>
        <v/>
      </c>
      <c r="E20" s="171"/>
      <c r="F20" s="784" t="str">
        <f t="array" aca="1" ref="F20" ca="1">_xlfn.IFS(入力!$Q$32="〇",_xlfn.XLOOKUP(D20,入力!$Q$30:$Q$56,入力!$B$30:$B$56,"",0,1),入力!$R$32="〇",_xlfn.XLOOKUP(D20,入力!$R$30:$R$56,入力!$B$30:$B$56,"",0,1),D20="","")</f>
        <v/>
      </c>
      <c r="G20" s="785"/>
      <c r="H20" s="785"/>
      <c r="I20" s="786"/>
      <c r="J20" s="193" t="str">
        <f t="array" aca="1" ref="J20" ca="1">_xlfn.IFS(入力!$Q$32="〇",_xlfn.XLOOKUP(D20,入力!$Q$30:$Q$56,入力!$E$30:$E$56,"",0,1),入力!$R$32="〇",_xlfn.XLOOKUP(D20,入力!$R$30:$R$56,入力!$E$30:$E$56,"",0,1),D20="","")</f>
        <v/>
      </c>
      <c r="K20" s="194"/>
      <c r="L20" s="787"/>
      <c r="M20" s="431"/>
      <c r="N20" s="774"/>
      <c r="O20" s="774"/>
      <c r="P20" s="774"/>
      <c r="Q20" s="190"/>
      <c r="R20" s="213"/>
      <c r="S20" s="165"/>
      <c r="T20" s="165"/>
    </row>
    <row r="21" spans="2:20" ht="26.25" customHeight="1">
      <c r="B21" s="165"/>
      <c r="C21" s="169"/>
      <c r="D21" s="170" t="str">
        <f t="array" ref="D21">IFERROR(_xlfn.IFS(入力!$Q$32="〇",IF(②全日本!A21="","",②全日本!A21),入力!$R$32="〇",IF(③選手権!A18="","",③選手権!A18),入力!$S$32="〇",""),"")</f>
        <v/>
      </c>
      <c r="E21" s="171"/>
      <c r="F21" s="784" t="str">
        <f t="array" aca="1" ref="F21" ca="1">_xlfn.IFS(入力!$Q$32="〇",_xlfn.XLOOKUP(D21,入力!$Q$30:$Q$56,入力!$B$30:$B$56,"",0,1),入力!$R$32="〇",_xlfn.XLOOKUP(D21,入力!$R$30:$R$56,入力!$B$30:$B$56,"",0,1),D21="","")</f>
        <v/>
      </c>
      <c r="G21" s="785"/>
      <c r="H21" s="785"/>
      <c r="I21" s="786"/>
      <c r="J21" s="196" t="str">
        <f t="array" aca="1" ref="J21" ca="1">_xlfn.IFS(入力!$Q$32="〇",_xlfn.XLOOKUP(D21,入力!$Q$30:$Q$56,入力!$E$30:$E$56,"",0,1),入力!$R$32="〇",_xlfn.XLOOKUP(D21,入力!$R$30:$R$56,入力!$E$30:$E$56,"",0,1),D21="","")</f>
        <v/>
      </c>
      <c r="K21" s="194"/>
      <c r="L21" s="787"/>
      <c r="M21" s="431"/>
      <c r="N21" s="774"/>
      <c r="O21" s="774"/>
      <c r="P21" s="774"/>
      <c r="Q21" s="190"/>
      <c r="R21" s="213"/>
      <c r="S21" s="165"/>
      <c r="T21" s="165"/>
    </row>
    <row r="22" spans="2:20" ht="26.25" customHeight="1">
      <c r="B22" s="165"/>
      <c r="C22" s="169"/>
      <c r="D22" s="170" t="str">
        <f t="array" ref="D22">IFERROR(_xlfn.IFS(入力!$Q$32="〇",IF(②全日本!A22="","",②全日本!A22),入力!$R$32="〇",IF(③選手権!A19="","",③選手権!A19),入力!$S$32="〇",""),"")</f>
        <v/>
      </c>
      <c r="E22" s="171"/>
      <c r="F22" s="784" t="str">
        <f t="array" aca="1" ref="F22" ca="1">_xlfn.IFS(入力!$Q$32="〇",_xlfn.XLOOKUP(D22,入力!$Q$30:$Q$56,入力!$B$30:$B$56,"",0,1),入力!$R$32="〇",_xlfn.XLOOKUP(D22,入力!$R$30:$R$56,入力!$B$30:$B$56,"",0,1),D22="","")</f>
        <v/>
      </c>
      <c r="G22" s="785"/>
      <c r="H22" s="785"/>
      <c r="I22" s="786"/>
      <c r="J22" s="196" t="str">
        <f t="array" aca="1" ref="J22" ca="1">_xlfn.IFS(入力!$Q$32="〇",_xlfn.XLOOKUP(D22,入力!$Q$30:$Q$56,入力!$E$30:$E$56,"",0,1),入力!$R$32="〇",_xlfn.XLOOKUP(D22,入力!$R$30:$R$56,入力!$E$30:$E$56,"",0,1),D22="","")</f>
        <v/>
      </c>
      <c r="K22" s="194"/>
      <c r="L22" s="787"/>
      <c r="M22" s="431"/>
      <c r="N22" s="774"/>
      <c r="O22" s="774"/>
      <c r="P22" s="774"/>
      <c r="Q22" s="190"/>
      <c r="R22" s="213"/>
      <c r="S22" s="165"/>
      <c r="T22" s="165"/>
    </row>
    <row r="23" spans="2:20" ht="26.25" customHeight="1">
      <c r="B23" s="165"/>
      <c r="C23" s="169"/>
      <c r="D23" s="170" t="str">
        <f t="array" ref="D23">IFERROR(_xlfn.IFS(入力!$Q$32="〇",IF(②全日本!A23="","",②全日本!A23),入力!$R$32="〇",IF(③選手権!A20="","",③選手権!A20),入力!$S$32="〇",""),"")</f>
        <v/>
      </c>
      <c r="E23" s="171"/>
      <c r="F23" s="784" t="str">
        <f t="array" aca="1" ref="F23" ca="1">_xlfn.IFS(入力!$Q$32="〇",_xlfn.XLOOKUP(D23,入力!$Q$30:$Q$56,入力!$B$30:$B$56,"",0,1),入力!$R$32="〇",_xlfn.XLOOKUP(D23,入力!$R$30:$R$56,入力!$B$30:$B$56,"",0,1),D23="","")</f>
        <v/>
      </c>
      <c r="G23" s="785"/>
      <c r="H23" s="785"/>
      <c r="I23" s="786"/>
      <c r="J23" s="196" t="str">
        <f t="array" aca="1" ref="J23" ca="1">_xlfn.IFS(入力!$Q$32="〇",_xlfn.XLOOKUP(D23,入力!$Q$30:$Q$56,入力!$E$30:$E$56,"",0,1),入力!$R$32="〇",_xlfn.XLOOKUP(D23,入力!$R$30:$R$56,入力!$E$30:$E$56,"",0,1),D23="","")</f>
        <v/>
      </c>
      <c r="K23" s="194"/>
      <c r="L23" s="787"/>
      <c r="M23" s="431"/>
      <c r="N23" s="774"/>
      <c r="O23" s="774"/>
      <c r="P23" s="774"/>
      <c r="Q23" s="190"/>
      <c r="R23" s="213"/>
      <c r="S23" s="165"/>
      <c r="T23" s="165"/>
    </row>
    <row r="24" spans="2:20" ht="26.25" customHeight="1">
      <c r="B24" s="165"/>
      <c r="C24" s="169"/>
      <c r="D24" s="170" t="str">
        <f t="array" ref="D24">IFERROR(_xlfn.IFS(入力!$Q$32="〇",IF(②全日本!A24="","",②全日本!A24),入力!$R$32="〇",IF(③選手権!A21="","",③選手権!A21),入力!$S$32="〇",""),"")</f>
        <v/>
      </c>
      <c r="E24" s="171"/>
      <c r="F24" s="784" t="str">
        <f t="array" aca="1" ref="F24" ca="1">_xlfn.IFS(入力!$Q$32="〇",_xlfn.XLOOKUP(D24,入力!$Q$30:$Q$56,入力!$B$30:$B$56,"",0,1),入力!$R$32="〇",_xlfn.XLOOKUP(D24,入力!$R$30:$R$56,入力!$B$30:$B$56,"",0,1),D24="","")</f>
        <v/>
      </c>
      <c r="G24" s="785"/>
      <c r="H24" s="785"/>
      <c r="I24" s="786"/>
      <c r="J24" s="196" t="str">
        <f t="array" aca="1" ref="J24" ca="1">_xlfn.IFS(入力!$Q$32="〇",_xlfn.XLOOKUP(D24,入力!$Q$30:$Q$56,入力!$E$30:$E$56,"",0,1),入力!$R$32="〇",_xlfn.XLOOKUP(D24,入力!$R$30:$R$56,入力!$E$30:$E$56,"",0,1),D24="","")</f>
        <v/>
      </c>
      <c r="K24" s="194"/>
      <c r="L24" s="787"/>
      <c r="M24" s="431"/>
      <c r="N24" s="774"/>
      <c r="O24" s="774"/>
      <c r="P24" s="774"/>
      <c r="Q24" s="190"/>
      <c r="R24" s="213"/>
      <c r="S24" s="165"/>
      <c r="T24" s="165"/>
    </row>
    <row r="25" spans="2:20" ht="26.25" customHeight="1">
      <c r="B25" s="165"/>
      <c r="C25" s="169"/>
      <c r="D25" s="170" t="str">
        <f t="array" ref="D25">IFERROR(_xlfn.IFS(入力!$Q$32="〇",IF(②全日本!A25="","",②全日本!A25),入力!$R$32="〇",IF(③選手権!A22="","",③選手権!A22),入力!$S$32="〇",""),"")</f>
        <v/>
      </c>
      <c r="E25" s="171"/>
      <c r="F25" s="784" t="str">
        <f t="array" aca="1" ref="F25" ca="1">_xlfn.IFS(入力!$Q$32="〇",_xlfn.XLOOKUP(D25,入力!$Q$30:$Q$56,入力!$B$30:$B$56,"",0,1),入力!$R$32="〇",_xlfn.XLOOKUP(D25,入力!$R$30:$R$56,入力!$B$30:$B$56,"",0,1),D25="","")</f>
        <v/>
      </c>
      <c r="G25" s="785"/>
      <c r="H25" s="785"/>
      <c r="I25" s="786"/>
      <c r="J25" s="196" t="str">
        <f t="array" aca="1" ref="J25" ca="1">_xlfn.IFS(入力!$Q$32="〇",_xlfn.XLOOKUP(D25,入力!$Q$30:$Q$56,入力!$E$30:$E$56,"",0,1),入力!$R$32="〇",_xlfn.XLOOKUP(D25,入力!$R$30:$R$56,入力!$E$30:$E$56,"",0,1),D25="","")</f>
        <v/>
      </c>
      <c r="K25" s="194"/>
      <c r="L25" s="787"/>
      <c r="M25" s="431"/>
      <c r="N25" s="774"/>
      <c r="O25" s="774"/>
      <c r="P25" s="774"/>
      <c r="Q25" s="190"/>
      <c r="R25" s="213"/>
      <c r="S25" s="165"/>
      <c r="T25" s="165"/>
    </row>
    <row r="26" spans="2:20" ht="26.25" customHeight="1">
      <c r="B26" s="165"/>
      <c r="C26" s="169"/>
      <c r="D26" s="170" t="str">
        <f t="array" ref="D26">IFERROR(_xlfn.IFS(入力!$Q$32="〇",IF(②全日本!A26="","",②全日本!A26),入力!$R$32="〇",IF(③選手権!A23="","",③選手権!A23),入力!$S$32="〇",""),"")</f>
        <v/>
      </c>
      <c r="E26" s="171"/>
      <c r="F26" s="784" t="str">
        <f t="array" aca="1" ref="F26" ca="1">_xlfn.IFS(入力!$Q$32="〇",_xlfn.XLOOKUP(D26,入力!$Q$30:$Q$56,入力!$B$30:$B$56,"",0,1),入力!$R$32="〇",_xlfn.XLOOKUP(D26,入力!$R$30:$R$56,入力!$B$30:$B$56,"",0,1),D26="","")</f>
        <v/>
      </c>
      <c r="G26" s="785"/>
      <c r="H26" s="785"/>
      <c r="I26" s="786"/>
      <c r="J26" s="196" t="str">
        <f t="array" aca="1" ref="J26" ca="1">_xlfn.IFS(入力!$Q$32="〇",_xlfn.XLOOKUP(D26,入力!$Q$30:$Q$56,入力!$E$30:$E$56,"",0,1),入力!$R$32="〇",_xlfn.XLOOKUP(D26,入力!$R$30:$R$56,入力!$E$30:$E$56,"",0,1),D26="","")</f>
        <v/>
      </c>
      <c r="K26" s="194"/>
      <c r="L26" s="787"/>
      <c r="M26" s="431"/>
      <c r="N26" s="774"/>
      <c r="O26" s="774"/>
      <c r="P26" s="774"/>
      <c r="Q26" s="190"/>
      <c r="R26" s="213"/>
      <c r="S26" s="165"/>
      <c r="T26" s="165"/>
    </row>
    <row r="27" spans="2:20" ht="26.25" customHeight="1">
      <c r="B27" s="165"/>
      <c r="C27" s="169"/>
      <c r="D27" s="170" t="str">
        <f t="array" ref="D27">IFERROR(_xlfn.IFS(入力!$Q$32="〇",IF(②全日本!A27="","",②全日本!A27),入力!$R$32="〇",IF(③選手権!A24="","",③選手権!A24),入力!$S$32="〇",""),"")</f>
        <v/>
      </c>
      <c r="E27" s="171"/>
      <c r="F27" s="784" t="str">
        <f t="array" aca="1" ref="F27" ca="1">_xlfn.IFS(入力!$Q$32="〇",_xlfn.XLOOKUP(D27,入力!$Q$30:$Q$56,入力!$B$30:$B$56,"",0,1),入力!$R$32="〇",_xlfn.XLOOKUP(D27,入力!$R$30:$R$56,入力!$B$30:$B$56,"",0,1),D27="","")</f>
        <v/>
      </c>
      <c r="G27" s="785"/>
      <c r="H27" s="785"/>
      <c r="I27" s="786"/>
      <c r="J27" s="196" t="str">
        <f t="array" aca="1" ref="J27" ca="1">_xlfn.IFS(入力!$Q$32="〇",_xlfn.XLOOKUP(D27,入力!$Q$30:$Q$56,入力!$E$30:$E$56,"",0,1),入力!$R$32="〇",_xlfn.XLOOKUP(D27,入力!$R$30:$R$56,入力!$E$30:$E$56,"",0,1),D27="","")</f>
        <v/>
      </c>
      <c r="K27" s="194"/>
      <c r="L27" s="787"/>
      <c r="M27" s="431"/>
      <c r="N27" s="774"/>
      <c r="O27" s="774"/>
      <c r="P27" s="774"/>
      <c r="Q27" s="190"/>
      <c r="R27" s="213"/>
      <c r="S27" s="165"/>
      <c r="T27" s="165"/>
    </row>
    <row r="28" spans="2:20" ht="26.25" customHeight="1">
      <c r="B28" s="165"/>
      <c r="C28" s="169"/>
      <c r="D28" s="170" t="str">
        <f t="array" ref="D28">IFERROR(_xlfn.IFS(入力!$Q$32="〇",IF(②全日本!A28="","",②全日本!A28),入力!$R$32="〇",IF(③選手権!A25="","",③選手権!A25),入力!$S$32="〇",""),"")</f>
        <v/>
      </c>
      <c r="E28" s="171"/>
      <c r="F28" s="784" t="str">
        <f t="array" aca="1" ref="F28" ca="1">_xlfn.IFS(入力!$Q$32="〇",_xlfn.XLOOKUP(D28,入力!$Q$30:$Q$56,入力!$B$30:$B$56,"",0,1),入力!$R$32="〇",_xlfn.XLOOKUP(D28,入力!$R$30:$R$56,入力!$B$30:$B$56,"",0,1),D28="","")</f>
        <v/>
      </c>
      <c r="G28" s="785"/>
      <c r="H28" s="785"/>
      <c r="I28" s="786"/>
      <c r="J28" s="196" t="str">
        <f t="array" aca="1" ref="J28" ca="1">_xlfn.IFS(入力!$Q$32="〇",_xlfn.XLOOKUP(D28,入力!$Q$30:$Q$56,入力!$E$30:$E$56,"",0,1),入力!$R$32="〇",_xlfn.XLOOKUP(D28,入力!$R$30:$R$56,入力!$E$30:$E$56,"",0,1),D28="","")</f>
        <v/>
      </c>
      <c r="K28" s="194"/>
      <c r="L28" s="787"/>
      <c r="M28" s="431"/>
      <c r="N28" s="774"/>
      <c r="O28" s="774"/>
      <c r="P28" s="774"/>
      <c r="Q28" s="190"/>
      <c r="R28" s="213"/>
      <c r="S28" s="165"/>
      <c r="T28" s="165"/>
    </row>
    <row r="29" spans="2:20" ht="26.25" customHeight="1">
      <c r="B29" s="165"/>
      <c r="C29" s="169"/>
      <c r="D29" s="170" t="str">
        <f t="array" ref="D29">IFERROR(_xlfn.IFS(入力!$Q$32="〇",IF(②全日本!A29="","",②全日本!A29),入力!$R$32="〇",IF(③選手権!A26="","",③選手権!A26),入力!$S$32="〇",""),"")</f>
        <v/>
      </c>
      <c r="E29" s="171"/>
      <c r="F29" s="784" t="str">
        <f t="array" aca="1" ref="F29" ca="1">_xlfn.IFS(入力!$Q$32="〇",_xlfn.XLOOKUP(D29,入力!$Q$30:$Q$56,入力!$B$30:$B$56,"",0,1),入力!$R$32="〇",_xlfn.XLOOKUP(D29,入力!$R$30:$R$56,入力!$B$30:$B$56,"",0,1),D29="","")</f>
        <v/>
      </c>
      <c r="G29" s="785"/>
      <c r="H29" s="785"/>
      <c r="I29" s="786"/>
      <c r="J29" s="196" t="str">
        <f t="array" aca="1" ref="J29" ca="1">_xlfn.IFS(入力!$Q$32="〇",_xlfn.XLOOKUP(D29,入力!$Q$30:$Q$56,入力!$E$30:$E$56,"",0,1),入力!$R$32="〇",_xlfn.XLOOKUP(D29,入力!$R$30:$R$56,入力!$E$30:$E$56,"",0,1),D29="","")</f>
        <v/>
      </c>
      <c r="K29" s="197"/>
      <c r="L29" s="787"/>
      <c r="M29" s="431"/>
      <c r="N29" s="774"/>
      <c r="O29" s="774"/>
      <c r="P29" s="774"/>
      <c r="Q29" s="190"/>
      <c r="R29" s="213"/>
      <c r="S29" s="165"/>
      <c r="T29" s="165"/>
    </row>
    <row r="30" spans="2:20" ht="26.25" customHeight="1">
      <c r="B30" s="165"/>
      <c r="C30" s="169"/>
      <c r="D30" s="170" t="str">
        <f t="array" ref="D30">IFERROR(_xlfn.IFS(入力!$Q$32="〇",IF(②全日本!A30="","",②全日本!A30),入力!$R$32="〇",IF(③選手権!A27="","",③選手権!A27),入力!$S$32="〇",""),"")</f>
        <v/>
      </c>
      <c r="E30" s="171"/>
      <c r="F30" s="784" t="str">
        <f t="array" aca="1" ref="F30" ca="1">_xlfn.IFS(入力!$Q$32="〇",_xlfn.XLOOKUP(D30,入力!$Q$30:$Q$56,入力!$B$30:$B$56,"",0,1),入力!$R$32="〇",_xlfn.XLOOKUP(D30,入力!$R$30:$R$56,入力!$B$30:$B$56,"",0,1),D30="","")</f>
        <v/>
      </c>
      <c r="G30" s="785"/>
      <c r="H30" s="785"/>
      <c r="I30" s="786"/>
      <c r="J30" s="196" t="str">
        <f t="array" aca="1" ref="J30" ca="1">_xlfn.IFS(入力!$Q$32="〇",_xlfn.XLOOKUP(D30,入力!$Q$30:$Q$56,入力!$E$30:$E$56,"",0,1),入力!$R$32="〇",_xlfn.XLOOKUP(D30,入力!$R$30:$R$56,入力!$E$30:$E$56,"",0,1),D30="","")</f>
        <v/>
      </c>
      <c r="K30" s="197"/>
      <c r="L30" s="787"/>
      <c r="M30" s="431"/>
      <c r="N30" s="774"/>
      <c r="O30" s="774"/>
      <c r="P30" s="774"/>
      <c r="Q30" s="190"/>
      <c r="R30" s="213"/>
      <c r="S30" s="165"/>
      <c r="T30" s="165"/>
    </row>
    <row r="31" spans="2:20" ht="26.25" customHeight="1">
      <c r="B31" s="165"/>
      <c r="C31" s="169"/>
      <c r="D31" s="170" t="str">
        <f t="array" ref="D31">IFERROR(_xlfn.IFS(入力!$Q$32="〇",IF(②全日本!A31="","",②全日本!A31),入力!$R$32="〇",IF(③選手権!A28="","",③選手権!A28),入力!$S$32="〇",""),"")</f>
        <v/>
      </c>
      <c r="E31" s="171"/>
      <c r="F31" s="784" t="str">
        <f t="array" aca="1" ref="F31" ca="1">_xlfn.IFS(入力!$Q$32="〇",_xlfn.XLOOKUP(D31,入力!$Q$30:$Q$56,入力!$B$30:$B$56,"",0,1),入力!$R$32="〇",_xlfn.XLOOKUP(D31,入力!$R$30:$R$56,入力!$B$30:$B$56,"",0,1),D31="","")</f>
        <v/>
      </c>
      <c r="G31" s="785"/>
      <c r="H31" s="785"/>
      <c r="I31" s="786"/>
      <c r="J31" s="196" t="str">
        <f t="array" aca="1" ref="J31" ca="1">_xlfn.IFS(入力!$Q$32="〇",_xlfn.XLOOKUP(D31,入力!$Q$30:$Q$56,入力!$E$30:$E$56,"",0,1),入力!$R$32="〇",_xlfn.XLOOKUP(D31,入力!$R$30:$R$56,入力!$E$30:$E$56,"",0,1),D31="","")</f>
        <v/>
      </c>
      <c r="K31" s="198"/>
      <c r="L31" s="787"/>
      <c r="M31" s="431"/>
      <c r="N31" s="788"/>
      <c r="O31" s="789"/>
      <c r="P31" s="789"/>
      <c r="Q31" s="190"/>
      <c r="R31" s="213"/>
      <c r="S31" s="165"/>
      <c r="T31" s="165"/>
    </row>
    <row r="32" spans="2:20" ht="26.25" customHeight="1">
      <c r="B32" s="165"/>
      <c r="C32" s="172"/>
      <c r="D32" s="170" t="str">
        <f t="array" ref="D32">IFERROR(_xlfn.IFS(入力!$Q$32="〇",IF(②全日本!A32="","",②全日本!A32),入力!$R$32="〇",IF(③選手権!A29="","",③選手権!A29),入力!$S$32="〇",""),"")</f>
        <v/>
      </c>
      <c r="E32" s="171"/>
      <c r="F32" s="784" t="str">
        <f t="array" aca="1" ref="F32" ca="1">_xlfn.IFS(入力!$Q$32="〇",_xlfn.XLOOKUP(D32,入力!$Q$30:$Q$56,入力!$B$30:$B$56,"",0,1),入力!$R$32="〇",_xlfn.XLOOKUP(D32,入力!$R$30:$R$56,入力!$B$30:$B$56,"",0,1),D32="","")</f>
        <v/>
      </c>
      <c r="G32" s="785"/>
      <c r="H32" s="785"/>
      <c r="I32" s="786"/>
      <c r="J32" s="196" t="str">
        <f t="array" aca="1" ref="J32" ca="1">_xlfn.IFS(入力!$Q$32="〇",_xlfn.XLOOKUP(D32,入力!$Q$30:$Q$56,入力!$E$30:$E$56,"",0,1),入力!$R$32="〇",_xlfn.XLOOKUP(D32,入力!$R$30:$R$56,入力!$E$30:$E$56,"",0,1),D32="","")</f>
        <v/>
      </c>
      <c r="L32" s="195"/>
      <c r="M32" s="1"/>
      <c r="N32" s="199"/>
      <c r="Q32" s="190"/>
      <c r="R32" s="213"/>
      <c r="S32" s="165"/>
      <c r="T32" s="165"/>
    </row>
    <row r="33" spans="2:20" ht="26.25" customHeight="1">
      <c r="B33" s="165"/>
      <c r="C33" s="173"/>
      <c r="D33" s="170" t="str">
        <f t="array" ref="D33">IFERROR(_xlfn.IFS(入力!$Q$32="〇",IF(②全日本!A33="","",②全日本!A33),入力!$R$32="〇",IF(③選手権!A30="","",③選手権!A30),入力!$S$32="〇",""),"")</f>
        <v/>
      </c>
      <c r="E33" s="171"/>
      <c r="F33" s="784" t="str">
        <f t="array" aca="1" ref="F33" ca="1">_xlfn.IFS(入力!$Q$32="〇",_xlfn.XLOOKUP(D33,入力!$Q$30:$Q$56,入力!$B$30:$B$56,"",0,1),入力!$R$32="〇",_xlfn.XLOOKUP(D33,入力!$R$30:$R$56,入力!$B$30:$B$56,"",0,1),D33="","")</f>
        <v/>
      </c>
      <c r="G33" s="785"/>
      <c r="H33" s="785"/>
      <c r="I33" s="786"/>
      <c r="J33" s="196" t="str">
        <f t="array" aca="1" ref="J33" ca="1">_xlfn.IFS(入力!$Q$32="〇",_xlfn.XLOOKUP(D33,入力!$Q$30:$Q$56,入力!$E$30:$E$56,"",0,1),入力!$R$32="〇",_xlfn.XLOOKUP(D33,入力!$R$30:$R$56,入力!$E$30:$E$56,"",0,1),D33="","")</f>
        <v/>
      </c>
      <c r="L33" s="200"/>
      <c r="M33" s="184"/>
      <c r="N33" s="201"/>
      <c r="O33" s="202"/>
      <c r="P33" s="202"/>
      <c r="Q33" s="214"/>
      <c r="R33" s="215"/>
      <c r="S33" s="165"/>
      <c r="T33" s="165"/>
    </row>
    <row r="34" spans="2:20" ht="13.5" customHeight="1">
      <c r="B34" s="165"/>
      <c r="C34" s="165"/>
      <c r="D34" s="174"/>
      <c r="E34" s="174"/>
      <c r="F34" s="174"/>
      <c r="G34" s="175"/>
      <c r="H34" s="175"/>
      <c r="I34" s="175"/>
      <c r="J34" s="175"/>
      <c r="K34" s="175"/>
      <c r="L34" s="175"/>
      <c r="M34" s="175"/>
      <c r="N34" s="175"/>
      <c r="O34" s="203"/>
      <c r="P34" s="203"/>
      <c r="Q34" s="203"/>
      <c r="R34" s="216"/>
      <c r="S34" s="165"/>
      <c r="T34" s="165"/>
    </row>
    <row r="35" spans="2:20" ht="8.25" customHeight="1">
      <c r="B35" s="165"/>
      <c r="C35" s="165"/>
      <c r="D35" s="176"/>
      <c r="E35" s="176"/>
      <c r="F35" s="176"/>
      <c r="G35" s="177"/>
      <c r="H35" s="177"/>
      <c r="I35" s="204"/>
      <c r="J35" s="204"/>
      <c r="K35" s="204"/>
      <c r="L35" s="204"/>
      <c r="M35" s="204"/>
      <c r="N35" s="204"/>
      <c r="O35" s="205"/>
      <c r="P35" s="205"/>
      <c r="Q35" s="205"/>
      <c r="R35" s="199"/>
      <c r="S35" s="165"/>
      <c r="T35" s="165"/>
    </row>
    <row r="36" spans="2:20" ht="21.75" customHeight="1">
      <c r="B36" s="165"/>
      <c r="C36" s="790" t="s">
        <v>223</v>
      </c>
      <c r="D36" s="791"/>
      <c r="E36" s="791"/>
      <c r="F36" s="791"/>
      <c r="G36" s="791"/>
      <c r="H36" s="792"/>
      <c r="I36" s="204"/>
      <c r="J36" s="204"/>
      <c r="K36" s="204"/>
      <c r="L36" s="204"/>
      <c r="M36" s="204"/>
      <c r="N36" s="204"/>
      <c r="O36" s="205"/>
      <c r="P36" s="205"/>
      <c r="Q36" s="205"/>
      <c r="R36" s="199"/>
      <c r="S36" s="165"/>
      <c r="T36" s="165"/>
    </row>
    <row r="37" spans="2:20" ht="26.25" customHeight="1">
      <c r="C37" s="178"/>
      <c r="D37" s="793" t="s">
        <v>224</v>
      </c>
      <c r="E37" s="671"/>
      <c r="F37" s="671"/>
      <c r="G37" s="179"/>
      <c r="H37" s="794" t="str">
        <f>IF(入力!G60="","",入力!G60)</f>
        <v/>
      </c>
      <c r="I37" s="795"/>
      <c r="J37" s="795"/>
      <c r="K37" s="795"/>
      <c r="L37" s="795"/>
      <c r="M37" s="796" t="s">
        <v>225</v>
      </c>
      <c r="N37" s="797"/>
      <c r="O37" s="798" t="str">
        <f>IF(入力!M60="","",入力!M60)</f>
        <v/>
      </c>
      <c r="P37" s="795"/>
      <c r="Q37" s="795"/>
      <c r="R37" s="799"/>
    </row>
    <row r="38" spans="2:20" ht="26.25" customHeight="1">
      <c r="C38" s="180"/>
      <c r="D38" s="824" t="s">
        <v>226</v>
      </c>
      <c r="E38" s="547"/>
      <c r="F38" s="547"/>
      <c r="G38" s="181"/>
      <c r="H38" s="182" t="s">
        <v>227</v>
      </c>
      <c r="I38" s="800" t="str">
        <f>IF(入力!H61="","",入力!H61)</f>
        <v/>
      </c>
      <c r="J38" s="801"/>
      <c r="K38" s="801"/>
      <c r="L38" s="801"/>
      <c r="M38" s="206"/>
      <c r="N38" s="206"/>
      <c r="O38" s="206"/>
      <c r="P38" s="206"/>
      <c r="Q38" s="206"/>
      <c r="R38" s="217"/>
    </row>
    <row r="39" spans="2:20" ht="26.25" customHeight="1">
      <c r="C39" s="183"/>
      <c r="D39" s="588"/>
      <c r="E39" s="588"/>
      <c r="F39" s="588"/>
      <c r="G39" s="185"/>
      <c r="H39" s="802" t="str">
        <f>IF(入力!K61="","",入力!K61)</f>
        <v/>
      </c>
      <c r="I39" s="803"/>
      <c r="J39" s="803"/>
      <c r="K39" s="803"/>
      <c r="L39" s="803"/>
      <c r="M39" s="803"/>
      <c r="N39" s="803"/>
      <c r="O39" s="803"/>
      <c r="P39" s="803"/>
      <c r="Q39" s="803"/>
      <c r="R39" s="804"/>
    </row>
    <row r="40" spans="2:20" ht="13.25" customHeight="1">
      <c r="D40" s="143"/>
      <c r="E40" s="143"/>
      <c r="F40" s="143"/>
      <c r="G40" s="143"/>
      <c r="H40" s="143"/>
      <c r="I40" s="190"/>
      <c r="J40" s="1"/>
      <c r="K40" s="1"/>
      <c r="L40" s="1"/>
      <c r="M40" s="1"/>
      <c r="N40" s="1"/>
      <c r="O40" s="1"/>
      <c r="P40" s="1"/>
      <c r="Q40" s="1"/>
      <c r="R40" s="1"/>
    </row>
    <row r="41" spans="2:20" ht="25.5" customHeight="1">
      <c r="D41" s="149" t="s">
        <v>228</v>
      </c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86"/>
    </row>
    <row r="42" spans="2:20" ht="6" customHeight="1"/>
    <row r="43" spans="2:20" ht="22.5" customHeight="1">
      <c r="D43" s="149" t="s">
        <v>229</v>
      </c>
    </row>
  </sheetData>
  <sheetProtection algorithmName="SHA-512" hashValue="Xz9nBrZk6vQ29eny1yu16qFd69PQVq3VLl9jQmp1zQiwUx1XaiR+1HgAIvocG5t5nc7XTS8Uv77vz0d1w4xqZw==" saltValue="8oXTgfku7VWtypYn7B8tcA==" spinCount="100000" sheet="1" objects="1" scenarios="1"/>
  <mergeCells count="76">
    <mergeCell ref="I38:L38"/>
    <mergeCell ref="H39:R39"/>
    <mergeCell ref="P7:R10"/>
    <mergeCell ref="D8:F10"/>
    <mergeCell ref="H8:O10"/>
    <mergeCell ref="D38:F39"/>
    <mergeCell ref="C36:H36"/>
    <mergeCell ref="D37:F37"/>
    <mergeCell ref="H37:L37"/>
    <mergeCell ref="M37:N37"/>
    <mergeCell ref="O37:R37"/>
    <mergeCell ref="F31:I31"/>
    <mergeCell ref="L31:M31"/>
    <mergeCell ref="N31:P31"/>
    <mergeCell ref="F32:I32"/>
    <mergeCell ref="F33:I33"/>
    <mergeCell ref="F29:I29"/>
    <mergeCell ref="L29:M29"/>
    <mergeCell ref="N29:P29"/>
    <mergeCell ref="F30:I30"/>
    <mergeCell ref="L30:M30"/>
    <mergeCell ref="N30:P30"/>
    <mergeCell ref="F27:I27"/>
    <mergeCell ref="L27:M27"/>
    <mergeCell ref="N27:P27"/>
    <mergeCell ref="F28:I28"/>
    <mergeCell ref="L28:M28"/>
    <mergeCell ref="N28:P28"/>
    <mergeCell ref="F25:I25"/>
    <mergeCell ref="L25:M25"/>
    <mergeCell ref="N25:P25"/>
    <mergeCell ref="F26:I26"/>
    <mergeCell ref="L26:M26"/>
    <mergeCell ref="N26:P26"/>
    <mergeCell ref="F23:I23"/>
    <mergeCell ref="L23:M23"/>
    <mergeCell ref="N23:P23"/>
    <mergeCell ref="F24:I24"/>
    <mergeCell ref="L24:M24"/>
    <mergeCell ref="N24:P24"/>
    <mergeCell ref="F21:I21"/>
    <mergeCell ref="L21:M21"/>
    <mergeCell ref="N21:P21"/>
    <mergeCell ref="F22:I22"/>
    <mergeCell ref="L22:M22"/>
    <mergeCell ref="N22:P22"/>
    <mergeCell ref="C19:E19"/>
    <mergeCell ref="F19:I19"/>
    <mergeCell ref="L19:M19"/>
    <mergeCell ref="N19:P19"/>
    <mergeCell ref="F20:I20"/>
    <mergeCell ref="L20:M20"/>
    <mergeCell ref="N20:P20"/>
    <mergeCell ref="D17:F17"/>
    <mergeCell ref="H17:L17"/>
    <mergeCell ref="M17:R17"/>
    <mergeCell ref="I18:N18"/>
    <mergeCell ref="O18:R18"/>
    <mergeCell ref="D15:F15"/>
    <mergeCell ref="H15:L15"/>
    <mergeCell ref="M15:R15"/>
    <mergeCell ref="D16:F16"/>
    <mergeCell ref="H16:L16"/>
    <mergeCell ref="M16:R16"/>
    <mergeCell ref="H11:J11"/>
    <mergeCell ref="D13:F13"/>
    <mergeCell ref="H13:L13"/>
    <mergeCell ref="M13:R13"/>
    <mergeCell ref="D14:F14"/>
    <mergeCell ref="H14:L14"/>
    <mergeCell ref="M14:R14"/>
    <mergeCell ref="D2:G2"/>
    <mergeCell ref="H2:Q2"/>
    <mergeCell ref="I5:R5"/>
    <mergeCell ref="D7:F7"/>
    <mergeCell ref="H7:O7"/>
  </mergeCells>
  <phoneticPr fontId="66"/>
  <conditionalFormatting sqref="J20">
    <cfRule type="containsErrors" dxfId="2" priority="1">
      <formula>ISERROR(J20)</formula>
    </cfRule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95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P45"/>
  <sheetViews>
    <sheetView workbookViewId="0">
      <selection activeCell="B2" sqref="B2:G2"/>
    </sheetView>
  </sheetViews>
  <sheetFormatPr defaultColWidth="9" defaultRowHeight="13"/>
  <cols>
    <col min="1" max="1" width="0.90625" customWidth="1"/>
    <col min="2" max="2" width="3.6328125" customWidth="1"/>
    <col min="3" max="3" width="18.6328125" customWidth="1"/>
    <col min="4" max="5" width="0.90625" customWidth="1"/>
    <col min="6" max="6" width="3.6328125" customWidth="1"/>
    <col min="7" max="7" width="18.6328125" customWidth="1"/>
    <col min="8" max="9" width="0.90625" customWidth="1"/>
    <col min="10" max="10" width="3.6328125" customWidth="1"/>
    <col min="11" max="11" width="18.6328125" customWidth="1"/>
    <col min="12" max="13" width="0.90625" customWidth="1"/>
    <col min="14" max="14" width="3.6328125" customWidth="1"/>
    <col min="15" max="15" width="18.6328125" customWidth="1"/>
    <col min="16" max="16" width="0.90625" customWidth="1"/>
  </cols>
  <sheetData>
    <row r="2" spans="1:16" ht="26.4" customHeight="1">
      <c r="B2" s="825" t="e">
        <f t="array" ref="B2">_xlfn.IFS(入力!Q32="〇","第"&amp;入力!$D$5&amp;"回全日本バレーボール小学生大会",入力!R32="〇","第"&amp;入力!I5&amp;"回兵庫県小学生バレーボール選手権大会",入力!S32="〇",入力!S31)</f>
        <v>#N/A</v>
      </c>
      <c r="C2" s="826"/>
      <c r="D2" s="826"/>
      <c r="E2" s="826"/>
      <c r="F2" s="826"/>
      <c r="G2" s="827"/>
      <c r="O2" s="58" t="str">
        <f>+入力!B1</f>
        <v>ver１２</v>
      </c>
    </row>
    <row r="3" spans="1:16" ht="6" customHeight="1">
      <c r="B3" s="1"/>
      <c r="C3" s="1"/>
      <c r="D3" s="1"/>
      <c r="E3" s="1"/>
      <c r="F3" s="1"/>
      <c r="G3" s="1"/>
    </row>
    <row r="4" spans="1:16">
      <c r="A4" s="107"/>
      <c r="B4" s="108"/>
      <c r="C4" s="109"/>
      <c r="D4" s="110"/>
      <c r="E4" s="107"/>
      <c r="F4" s="108"/>
      <c r="G4" s="111"/>
      <c r="H4" s="110"/>
      <c r="I4" s="107"/>
      <c r="J4" s="108"/>
      <c r="K4" s="109"/>
      <c r="L4" s="110"/>
      <c r="M4" s="107"/>
      <c r="N4" s="108"/>
      <c r="O4" s="109"/>
      <c r="P4" s="110"/>
    </row>
    <row r="5" spans="1:16" ht="20.149999999999999" customHeight="1">
      <c r="A5" s="112"/>
      <c r="B5" s="113"/>
      <c r="C5" s="114" t="str">
        <f>IF(入力!G11="","",入力!G11)</f>
        <v/>
      </c>
      <c r="D5" s="115"/>
      <c r="E5" s="112"/>
      <c r="F5" s="113"/>
      <c r="G5" s="116" t="str">
        <f>+C5</f>
        <v/>
      </c>
      <c r="H5" s="115"/>
      <c r="I5" s="112"/>
      <c r="J5" s="113"/>
      <c r="K5" s="116" t="str">
        <f>+C5</f>
        <v/>
      </c>
      <c r="L5" s="115"/>
      <c r="M5" s="112"/>
      <c r="N5" s="113"/>
      <c r="O5" s="116" t="str">
        <f>+C5</f>
        <v/>
      </c>
      <c r="P5" s="115"/>
    </row>
    <row r="6" spans="1:16" ht="20.149999999999999" customHeight="1">
      <c r="A6" s="117"/>
      <c r="B6" s="118" t="s">
        <v>230</v>
      </c>
      <c r="C6" s="119" t="s">
        <v>231</v>
      </c>
      <c r="D6" s="115"/>
      <c r="E6" s="117"/>
      <c r="F6" s="118" t="s">
        <v>230</v>
      </c>
      <c r="G6" s="119" t="s">
        <v>231</v>
      </c>
      <c r="H6" s="115"/>
      <c r="I6" s="117"/>
      <c r="J6" s="118" t="s">
        <v>230</v>
      </c>
      <c r="K6" s="119" t="s">
        <v>231</v>
      </c>
      <c r="L6" s="115"/>
      <c r="M6" s="117"/>
      <c r="N6" s="118" t="s">
        <v>230</v>
      </c>
      <c r="O6" s="119" t="s">
        <v>231</v>
      </c>
      <c r="P6" s="115"/>
    </row>
    <row r="7" spans="1:16" ht="20.149999999999999" customHeight="1">
      <c r="A7" s="112"/>
      <c r="B7" s="120" t="e">
        <f t="array" ref="B7">_xlfn.IFS(入力!$Q$32="〇",IF(②全日本!A20="","",②全日本!A20),入力!$R$32="〇",IF(③選手権!A17="","",③選手権!A17),入力!$S$32="〇",IF(④各種大会!A17="","",④各種大会!A17))</f>
        <v>#N/A</v>
      </c>
      <c r="C7" s="121" t="e">
        <f t="array" ref="C7">_xlfn.IFS(入力!$Q$32="〇",IF($B7="","",INDEX(入力!$B$30:$Q$56,MATCH($B7,入力!$Q$30:$Q$56,0),1)),入力!$R$32="〇",IF($B7="","",INDEX(入力!$B$30:$Q$56,MATCH($B7,入力!$R$30:$R$56,0),1)),入力!$S$32="〇",IF($B7="","",INDEX(入力!$B$30:$Q$56,MATCH($B7,入力!$S$30:$S$56,0),1)))</f>
        <v>#N/A</v>
      </c>
      <c r="D7" s="115"/>
      <c r="E7" s="112"/>
      <c r="F7" s="120" t="e">
        <f>+B7</f>
        <v>#N/A</v>
      </c>
      <c r="G7" s="121" t="e">
        <f>+C7</f>
        <v>#N/A</v>
      </c>
      <c r="H7" s="115"/>
      <c r="I7" s="112"/>
      <c r="J7" s="120" t="e">
        <f>+B7</f>
        <v>#N/A</v>
      </c>
      <c r="K7" s="121" t="e">
        <f>+C7</f>
        <v>#N/A</v>
      </c>
      <c r="L7" s="115"/>
      <c r="M7" s="112"/>
      <c r="N7" s="120" t="e">
        <f>+B7</f>
        <v>#N/A</v>
      </c>
      <c r="O7" s="121" t="e">
        <f>+C7</f>
        <v>#N/A</v>
      </c>
      <c r="P7" s="115"/>
    </row>
    <row r="8" spans="1:16" ht="20.149999999999999" customHeight="1">
      <c r="A8" s="112"/>
      <c r="B8" s="120" t="e">
        <f t="array" ref="B8">_xlfn.IFS(入力!$Q$32="〇",IF(②全日本!A21="","",②全日本!A21),入力!$R$32="〇",IF(③選手権!A18="","",③選手権!A18),入力!$S$32="〇",IF(④各種大会!A18="","",④各種大会!A18))</f>
        <v>#N/A</v>
      </c>
      <c r="C8" s="121" t="e">
        <f t="array" ref="C8">_xlfn.IFS(入力!$Q$32="〇",IF($B8="","",INDEX(入力!$B$30:$Q$56,MATCH($B8,入力!$Q$30:$Q$56,0),1)),入力!$R$32="〇",IF($B8="","",INDEX(入力!$B$30:$Q$56,MATCH($B8,入力!$R$30:$R$56,0),1)),入力!$S$32="〇",IF($B8="","",INDEX(入力!$B$30:$Q$56,MATCH($B8,入力!$S$30:$S$56,0),1)))</f>
        <v>#N/A</v>
      </c>
      <c r="D8" s="115"/>
      <c r="E8" s="112"/>
      <c r="F8" s="120" t="e">
        <f t="shared" ref="F8:G17" si="0">+B8</f>
        <v>#N/A</v>
      </c>
      <c r="G8" s="121" t="e">
        <f t="shared" si="0"/>
        <v>#N/A</v>
      </c>
      <c r="H8" s="115"/>
      <c r="I8" s="112"/>
      <c r="J8" s="120" t="e">
        <f t="shared" ref="J8:K17" si="1">+B8</f>
        <v>#N/A</v>
      </c>
      <c r="K8" s="121" t="e">
        <f t="shared" si="1"/>
        <v>#N/A</v>
      </c>
      <c r="L8" s="115"/>
      <c r="M8" s="112"/>
      <c r="N8" s="120" t="e">
        <f t="shared" ref="N8:O17" si="2">+B8</f>
        <v>#N/A</v>
      </c>
      <c r="O8" s="121" t="e">
        <f t="shared" si="2"/>
        <v>#N/A</v>
      </c>
      <c r="P8" s="115"/>
    </row>
    <row r="9" spans="1:16" ht="20.149999999999999" customHeight="1">
      <c r="A9" s="112"/>
      <c r="B9" s="120" t="e">
        <f t="array" ref="B9">_xlfn.IFS(入力!$Q$32="〇",IF(②全日本!A22="","",②全日本!A22),入力!$R$32="〇",IF(③選手権!A19="","",③選手権!A19),入力!$S$32="〇",IF(④各種大会!A19="","",④各種大会!A19))</f>
        <v>#N/A</v>
      </c>
      <c r="C9" s="121" t="e">
        <f t="array" ref="C9">_xlfn.IFS(入力!$Q$32="〇",IF($B9="","",INDEX(入力!$B$30:$Q$56,MATCH($B9,入力!$Q$30:$Q$56,0),1)),入力!$R$32="〇",IF($B9="","",INDEX(入力!$B$30:$Q$56,MATCH($B9,入力!$R$30:$R$56,0),1)),入力!$S$32="〇",IF($B9="","",INDEX(入力!$B$30:$Q$56,MATCH($B9,入力!$S$30:$S$56,0),1)))</f>
        <v>#N/A</v>
      </c>
      <c r="D9" s="115"/>
      <c r="E9" s="112"/>
      <c r="F9" s="120" t="e">
        <f t="shared" si="0"/>
        <v>#N/A</v>
      </c>
      <c r="G9" s="121" t="e">
        <f t="shared" si="0"/>
        <v>#N/A</v>
      </c>
      <c r="H9" s="115"/>
      <c r="I9" s="112"/>
      <c r="J9" s="120" t="e">
        <f t="shared" si="1"/>
        <v>#N/A</v>
      </c>
      <c r="K9" s="121" t="e">
        <f t="shared" si="1"/>
        <v>#N/A</v>
      </c>
      <c r="L9" s="115"/>
      <c r="M9" s="112"/>
      <c r="N9" s="120" t="e">
        <f t="shared" si="2"/>
        <v>#N/A</v>
      </c>
      <c r="O9" s="121" t="e">
        <f t="shared" si="2"/>
        <v>#N/A</v>
      </c>
      <c r="P9" s="115"/>
    </row>
    <row r="10" spans="1:16" ht="20.149999999999999" customHeight="1">
      <c r="A10" s="112"/>
      <c r="B10" s="120" t="e">
        <f t="array" ref="B10">_xlfn.IFS(入力!$Q$32="〇",IF(②全日本!A23="","",②全日本!A23),入力!$R$32="〇",IF(③選手権!A20="","",③選手権!A20),入力!$S$32="〇",IF(④各種大会!A20="","",④各種大会!A20))</f>
        <v>#N/A</v>
      </c>
      <c r="C10" s="121" t="e">
        <f t="array" ref="C10">_xlfn.IFS(入力!$Q$32="〇",IF($B10="","",INDEX(入力!$B$30:$Q$56,MATCH($B10,入力!$Q$30:$Q$56,0),1)),入力!$R$32="〇",IF($B10="","",INDEX(入力!$B$30:$Q$56,MATCH($B10,入力!$R$30:$R$56,0),1)),入力!$S$32="〇",IF($B10="","",INDEX(入力!$B$30:$Q$56,MATCH($B10,入力!$S$30:$S$56,0),1)))</f>
        <v>#N/A</v>
      </c>
      <c r="D10" s="115"/>
      <c r="E10" s="112"/>
      <c r="F10" s="120" t="e">
        <f t="shared" si="0"/>
        <v>#N/A</v>
      </c>
      <c r="G10" s="121" t="e">
        <f t="shared" si="0"/>
        <v>#N/A</v>
      </c>
      <c r="H10" s="115"/>
      <c r="I10" s="112"/>
      <c r="J10" s="120" t="e">
        <f t="shared" si="1"/>
        <v>#N/A</v>
      </c>
      <c r="K10" s="121" t="e">
        <f t="shared" si="1"/>
        <v>#N/A</v>
      </c>
      <c r="L10" s="115"/>
      <c r="M10" s="112"/>
      <c r="N10" s="120" t="e">
        <f t="shared" si="2"/>
        <v>#N/A</v>
      </c>
      <c r="O10" s="121" t="e">
        <f t="shared" si="2"/>
        <v>#N/A</v>
      </c>
      <c r="P10" s="115"/>
    </row>
    <row r="11" spans="1:16" ht="20.149999999999999" customHeight="1">
      <c r="A11" s="112"/>
      <c r="B11" s="120" t="e">
        <f t="array" ref="B11">_xlfn.IFS(入力!$Q$32="〇",IF(②全日本!A24="","",②全日本!A24),入力!$R$32="〇",IF(③選手権!A21="","",③選手権!A21),入力!$S$32="〇",IF(④各種大会!A21="","",④各種大会!A21))</f>
        <v>#N/A</v>
      </c>
      <c r="C11" s="121" t="e">
        <f t="array" ref="C11">_xlfn.IFS(入力!$Q$32="〇",IF($B11="","",INDEX(入力!$B$30:$Q$56,MATCH($B11,入力!$Q$30:$Q$56,0),1)),入力!$R$32="〇",IF($B11="","",INDEX(入力!$B$30:$Q$56,MATCH($B11,入力!$R$30:$R$56,0),1)),入力!$S$32="〇",IF($B11="","",INDEX(入力!$B$30:$Q$56,MATCH($B11,入力!$S$30:$S$56,0),1)))</f>
        <v>#N/A</v>
      </c>
      <c r="D11" s="115"/>
      <c r="E11" s="112"/>
      <c r="F11" s="120" t="e">
        <f t="shared" si="0"/>
        <v>#N/A</v>
      </c>
      <c r="G11" s="121" t="e">
        <f t="shared" si="0"/>
        <v>#N/A</v>
      </c>
      <c r="H11" s="115"/>
      <c r="I11" s="112"/>
      <c r="J11" s="120" t="e">
        <f t="shared" si="1"/>
        <v>#N/A</v>
      </c>
      <c r="K11" s="121" t="e">
        <f t="shared" si="1"/>
        <v>#N/A</v>
      </c>
      <c r="L11" s="115"/>
      <c r="M11" s="112"/>
      <c r="N11" s="120" t="e">
        <f t="shared" si="2"/>
        <v>#N/A</v>
      </c>
      <c r="O11" s="121" t="e">
        <f t="shared" si="2"/>
        <v>#N/A</v>
      </c>
      <c r="P11" s="115"/>
    </row>
    <row r="12" spans="1:16" ht="20.149999999999999" customHeight="1">
      <c r="A12" s="112"/>
      <c r="B12" s="120" t="e">
        <f t="array" ref="B12">_xlfn.IFS(入力!$Q$32="〇",IF(②全日本!A25="","",②全日本!A25),入力!$R$32="〇",IF(③選手権!A22="","",③選手権!A22),入力!$S$32="〇",IF(④各種大会!A22="","",④各種大会!A22))</f>
        <v>#N/A</v>
      </c>
      <c r="C12" s="121" t="e">
        <f t="array" ref="C12">_xlfn.IFS(入力!$Q$32="〇",IF($B12="","",INDEX(入力!$B$30:$Q$56,MATCH($B12,入力!$Q$30:$Q$56,0),1)),入力!$R$32="〇",IF($B12="","",INDEX(入力!$B$30:$Q$56,MATCH($B12,入力!$R$30:$R$56,0),1)),入力!$S$32="〇",IF($B12="","",INDEX(入力!$B$30:$Q$56,MATCH($B12,入力!$S$30:$S$56,0),1)))</f>
        <v>#N/A</v>
      </c>
      <c r="D12" s="115"/>
      <c r="E12" s="112"/>
      <c r="F12" s="120" t="e">
        <f t="shared" si="0"/>
        <v>#N/A</v>
      </c>
      <c r="G12" s="121" t="e">
        <f t="shared" si="0"/>
        <v>#N/A</v>
      </c>
      <c r="H12" s="115"/>
      <c r="I12" s="112"/>
      <c r="J12" s="120" t="e">
        <f t="shared" si="1"/>
        <v>#N/A</v>
      </c>
      <c r="K12" s="121" t="e">
        <f t="shared" si="1"/>
        <v>#N/A</v>
      </c>
      <c r="L12" s="115"/>
      <c r="M12" s="112"/>
      <c r="N12" s="120" t="e">
        <f t="shared" si="2"/>
        <v>#N/A</v>
      </c>
      <c r="O12" s="121" t="e">
        <f t="shared" si="2"/>
        <v>#N/A</v>
      </c>
      <c r="P12" s="115"/>
    </row>
    <row r="13" spans="1:16" ht="20.149999999999999" customHeight="1">
      <c r="A13" s="112"/>
      <c r="B13" s="120" t="e">
        <f t="array" ref="B13">_xlfn.IFS(入力!$Q$32="〇",IF(②全日本!A26="","",②全日本!A26),入力!$R$32="〇",IF(③選手権!A23="","",③選手権!A23),入力!$S$32="〇",IF(④各種大会!A23="","",④各種大会!A23))</f>
        <v>#N/A</v>
      </c>
      <c r="C13" s="121" t="e">
        <f t="array" ref="C13">_xlfn.IFS(入力!$Q$32="〇",IF($B13="","",INDEX(入力!$B$30:$Q$56,MATCH($B13,入力!$Q$30:$Q$56,0),1)),入力!$R$32="〇",IF($B13="","",INDEX(入力!$B$30:$Q$56,MATCH($B13,入力!$R$30:$R$56,0),1)),入力!$S$32="〇",IF($B13="","",INDEX(入力!$B$30:$Q$56,MATCH($B13,入力!$S$30:$S$56,0),1)))</f>
        <v>#N/A</v>
      </c>
      <c r="D13" s="115"/>
      <c r="E13" s="112"/>
      <c r="F13" s="120" t="e">
        <f t="shared" si="0"/>
        <v>#N/A</v>
      </c>
      <c r="G13" s="121" t="e">
        <f t="shared" si="0"/>
        <v>#N/A</v>
      </c>
      <c r="H13" s="115"/>
      <c r="I13" s="112"/>
      <c r="J13" s="120" t="e">
        <f t="shared" si="1"/>
        <v>#N/A</v>
      </c>
      <c r="K13" s="121" t="e">
        <f t="shared" si="1"/>
        <v>#N/A</v>
      </c>
      <c r="L13" s="115"/>
      <c r="M13" s="112"/>
      <c r="N13" s="120" t="e">
        <f t="shared" si="2"/>
        <v>#N/A</v>
      </c>
      <c r="O13" s="121" t="e">
        <f t="shared" si="2"/>
        <v>#N/A</v>
      </c>
      <c r="P13" s="115"/>
    </row>
    <row r="14" spans="1:16" ht="20.149999999999999" customHeight="1">
      <c r="A14" s="112"/>
      <c r="B14" s="120" t="e">
        <f t="array" ref="B14">_xlfn.IFS(入力!$Q$32="〇",IF(②全日本!A27="","",②全日本!A27),入力!$R$32="〇",IF(③選手権!A24="","",③選手権!A24),入力!$S$32="〇",IF(④各種大会!A24="","",④各種大会!A24))</f>
        <v>#N/A</v>
      </c>
      <c r="C14" s="121" t="e">
        <f t="array" ref="C14">_xlfn.IFS(入力!$Q$32="〇",IF($B14="","",INDEX(入力!$B$30:$Q$56,MATCH($B14,入力!$Q$30:$Q$56,0),1)),入力!$R$32="〇",IF($B14="","",INDEX(入力!$B$30:$Q$56,MATCH($B14,入力!$R$30:$R$56,0),1)),入力!$S$32="〇",IF($B14="","",INDEX(入力!$B$30:$Q$56,MATCH($B14,入力!$S$30:$S$56,0),1)))</f>
        <v>#N/A</v>
      </c>
      <c r="D14" s="115"/>
      <c r="E14" s="112"/>
      <c r="F14" s="120" t="e">
        <f t="shared" si="0"/>
        <v>#N/A</v>
      </c>
      <c r="G14" s="121" t="e">
        <f t="shared" si="0"/>
        <v>#N/A</v>
      </c>
      <c r="H14" s="115"/>
      <c r="I14" s="112"/>
      <c r="J14" s="120" t="e">
        <f t="shared" si="1"/>
        <v>#N/A</v>
      </c>
      <c r="K14" s="121" t="e">
        <f t="shared" si="1"/>
        <v>#N/A</v>
      </c>
      <c r="L14" s="115"/>
      <c r="M14" s="112"/>
      <c r="N14" s="120" t="e">
        <f t="shared" si="2"/>
        <v>#N/A</v>
      </c>
      <c r="O14" s="121" t="e">
        <f t="shared" si="2"/>
        <v>#N/A</v>
      </c>
      <c r="P14" s="115"/>
    </row>
    <row r="15" spans="1:16" ht="20.149999999999999" customHeight="1">
      <c r="A15" s="112"/>
      <c r="B15" s="120" t="e">
        <f t="array" ref="B15">_xlfn.IFS(入力!$Q$32="〇",IF(②全日本!A28="","",②全日本!A28),入力!$R$32="〇",IF(③選手権!A25="","",③選手権!A25),入力!$S$32="〇",IF(④各種大会!A25="","",④各種大会!A25))</f>
        <v>#N/A</v>
      </c>
      <c r="C15" s="121" t="e">
        <f t="array" ref="C15">_xlfn.IFS(入力!$Q$32="〇",IF($B15="","",INDEX(入力!$B$30:$Q$56,MATCH($B15,入力!$Q$30:$Q$56,0),1)),入力!$R$32="〇",IF($B15="","",INDEX(入力!$B$30:$Q$56,MATCH($B15,入力!$R$30:$R$56,0),1)),入力!$S$32="〇",IF($B15="","",INDEX(入力!$B$30:$Q$56,MATCH($B15,入力!$S$30:$S$56,0),1)))</f>
        <v>#N/A</v>
      </c>
      <c r="D15" s="115"/>
      <c r="E15" s="112"/>
      <c r="F15" s="120" t="e">
        <f t="shared" si="0"/>
        <v>#N/A</v>
      </c>
      <c r="G15" s="121" t="e">
        <f t="shared" si="0"/>
        <v>#N/A</v>
      </c>
      <c r="H15" s="115"/>
      <c r="I15" s="112"/>
      <c r="J15" s="120" t="e">
        <f t="shared" si="1"/>
        <v>#N/A</v>
      </c>
      <c r="K15" s="121" t="e">
        <f t="shared" si="1"/>
        <v>#N/A</v>
      </c>
      <c r="L15" s="115"/>
      <c r="M15" s="112"/>
      <c r="N15" s="120" t="e">
        <f t="shared" si="2"/>
        <v>#N/A</v>
      </c>
      <c r="O15" s="121" t="e">
        <f t="shared" si="2"/>
        <v>#N/A</v>
      </c>
      <c r="P15" s="115"/>
    </row>
    <row r="16" spans="1:16" ht="20.149999999999999" customHeight="1">
      <c r="A16" s="112"/>
      <c r="B16" s="120" t="e">
        <f t="array" ref="B16">_xlfn.IFS(入力!$Q$32="〇",IF(②全日本!A29="","",②全日本!A29),入力!$R$32="〇",IF(③選手権!A26="","",③選手権!A26),入力!$S$32="〇",IF(④各種大会!A26="","",④各種大会!A26))</f>
        <v>#N/A</v>
      </c>
      <c r="C16" s="121" t="e">
        <f t="array" ref="C16">_xlfn.IFS(入力!$Q$32="〇",IF($B16="","",INDEX(入力!$B$30:$Q$56,MATCH($B16,入力!$Q$30:$Q$56,0),1)),入力!$R$32="〇",IF($B16="","",INDEX(入力!$B$30:$Q$56,MATCH($B16,入力!$R$30:$R$56,0),1)),入力!$S$32="〇",IF($B16="","",INDEX(入力!$B$30:$Q$56,MATCH($B16,入力!$S$30:$S$56,0),1)))</f>
        <v>#N/A</v>
      </c>
      <c r="D16" s="115"/>
      <c r="E16" s="112"/>
      <c r="F16" s="120" t="e">
        <f t="shared" si="0"/>
        <v>#N/A</v>
      </c>
      <c r="G16" s="121" t="e">
        <f t="shared" si="0"/>
        <v>#N/A</v>
      </c>
      <c r="H16" s="115"/>
      <c r="I16" s="112"/>
      <c r="J16" s="120" t="e">
        <f t="shared" si="1"/>
        <v>#N/A</v>
      </c>
      <c r="K16" s="121" t="e">
        <f t="shared" si="1"/>
        <v>#N/A</v>
      </c>
      <c r="L16" s="115"/>
      <c r="M16" s="112"/>
      <c r="N16" s="120" t="e">
        <f t="shared" si="2"/>
        <v>#N/A</v>
      </c>
      <c r="O16" s="121" t="e">
        <f t="shared" si="2"/>
        <v>#N/A</v>
      </c>
      <c r="P16" s="115"/>
    </row>
    <row r="17" spans="1:16" ht="20.149999999999999" customHeight="1">
      <c r="A17" s="112"/>
      <c r="B17" s="120" t="e">
        <f t="array" ref="B17">_xlfn.IFS(入力!$Q$32="〇",IF(②全日本!A30="","",②全日本!A30),入力!$R$32="〇",IF(③選手権!A27="","",③選手権!A27),入力!$S$32="〇",IF(④各種大会!A27="","",④各種大会!A27))</f>
        <v>#N/A</v>
      </c>
      <c r="C17" s="121" t="e">
        <f t="array" ref="C17">_xlfn.IFS(入力!$Q$32="〇",IF($B17="","",INDEX(入力!$B$30:$Q$56,MATCH($B17,入力!$Q$30:$Q$56,0),1)),入力!$R$32="〇",IF($B17="","",INDEX(入力!$B$30:$Q$56,MATCH($B17,入力!$R$30:$R$56,0),1)),入力!$S$32="〇",IF($B17="","",INDEX(入力!$B$30:$Q$56,MATCH($B17,入力!$S$30:$S$56,0),1)))</f>
        <v>#N/A</v>
      </c>
      <c r="D17" s="115"/>
      <c r="E17" s="112"/>
      <c r="F17" s="120" t="e">
        <f t="shared" si="0"/>
        <v>#N/A</v>
      </c>
      <c r="G17" s="121" t="e">
        <f t="shared" si="0"/>
        <v>#N/A</v>
      </c>
      <c r="H17" s="115"/>
      <c r="I17" s="112"/>
      <c r="J17" s="120" t="e">
        <f t="shared" si="1"/>
        <v>#N/A</v>
      </c>
      <c r="K17" s="121" t="e">
        <f t="shared" si="1"/>
        <v>#N/A</v>
      </c>
      <c r="L17" s="115"/>
      <c r="M17" s="112"/>
      <c r="N17" s="120" t="e">
        <f t="shared" si="2"/>
        <v>#N/A</v>
      </c>
      <c r="O17" s="121" t="e">
        <f t="shared" si="2"/>
        <v>#N/A</v>
      </c>
      <c r="P17" s="115"/>
    </row>
    <row r="18" spans="1:16" ht="20.149999999999999" customHeight="1">
      <c r="A18" s="112"/>
      <c r="B18" s="122" t="e">
        <f t="array" ref="B18">_xlfn.IFS(入力!$Q$32="〇",IF(②全日本!A31="","",②全日本!A31),入力!$R$32="〇",IF(③選手権!A28="","",③選手権!A28),入力!$S$32="〇",IF(④各種大会!A28="","",④各種大会!A28))</f>
        <v>#N/A</v>
      </c>
      <c r="C18" s="123" t="e">
        <f t="array" ref="C18">_xlfn.IFS(入力!$Q$32="〇",IF($B18="","",INDEX(入力!$B$30:$Q$56,MATCH($B18,入力!$Q$30:$Q$56,0),1)),入力!$R$32="〇",IF($B18="","",INDEX(入力!$B$30:$Q$56,MATCH($B18,入力!$R$30:$R$56,0),1)),入力!$S$32="〇",IF($B18="","",INDEX(入力!$B$30:$Q$56,MATCH($B18,入力!$S$30:$S$56,0),1)))</f>
        <v>#N/A</v>
      </c>
      <c r="D18" s="115"/>
      <c r="E18" s="112"/>
      <c r="F18" s="122" t="e">
        <f t="shared" ref="F18:F20" si="3">+B18</f>
        <v>#N/A</v>
      </c>
      <c r="G18" s="123" t="e">
        <f t="shared" ref="G18:G20" si="4">+C18</f>
        <v>#N/A</v>
      </c>
      <c r="H18" s="115"/>
      <c r="I18" s="112"/>
      <c r="J18" s="122" t="e">
        <f t="shared" ref="J18:J20" si="5">+B18</f>
        <v>#N/A</v>
      </c>
      <c r="K18" s="123" t="e">
        <f t="shared" ref="K18:K20" si="6">+C18</f>
        <v>#N/A</v>
      </c>
      <c r="L18" s="115"/>
      <c r="M18" s="112"/>
      <c r="N18" s="122" t="e">
        <f t="shared" ref="N18:N20" si="7">+B18</f>
        <v>#N/A</v>
      </c>
      <c r="O18" s="123" t="e">
        <f t="shared" ref="O18:O20" si="8">+C18</f>
        <v>#N/A</v>
      </c>
      <c r="P18" s="115"/>
    </row>
    <row r="19" spans="1:16" ht="20.149999999999999" customHeight="1">
      <c r="A19" s="112"/>
      <c r="B19" s="122" t="e">
        <f t="array" ref="B19">_xlfn.IFS(入力!$Q$32="〇",IF(②全日本!A32="","",②全日本!A32),入力!$R$32="〇",IF(③選手権!A29="","",③選手権!A29),入力!$S$32="〇",IF(④各種大会!A29="","",④各種大会!A29))</f>
        <v>#N/A</v>
      </c>
      <c r="C19" s="123" t="e">
        <f t="array" ref="C19">_xlfn.IFS(入力!$Q$32="〇",IF($B19="","",INDEX(入力!$B$30:$Q$56,MATCH($B19,入力!$Q$30:$Q$56,0),1)),入力!$R$32="〇",IF($B19="","",INDEX(入力!$B$30:$Q$56,MATCH($B19,入力!$R$30:$R$56,0),1)),入力!$S$32="〇",IF($B19="","",INDEX(入力!$B$30:$Q$56,MATCH($B19,入力!$S$30:$S$56,0),1)))</f>
        <v>#N/A</v>
      </c>
      <c r="D19" s="115"/>
      <c r="E19" s="112"/>
      <c r="F19" s="122" t="e">
        <f t="shared" si="3"/>
        <v>#N/A</v>
      </c>
      <c r="G19" s="123" t="e">
        <f t="shared" si="4"/>
        <v>#N/A</v>
      </c>
      <c r="H19" s="115"/>
      <c r="I19" s="112"/>
      <c r="J19" s="122" t="e">
        <f t="shared" si="5"/>
        <v>#N/A</v>
      </c>
      <c r="K19" s="123" t="e">
        <f t="shared" si="6"/>
        <v>#N/A</v>
      </c>
      <c r="L19" s="115"/>
      <c r="M19" s="112"/>
      <c r="N19" s="122" t="e">
        <f t="shared" si="7"/>
        <v>#N/A</v>
      </c>
      <c r="O19" s="123" t="e">
        <f t="shared" si="8"/>
        <v>#N/A</v>
      </c>
      <c r="P19" s="115"/>
    </row>
    <row r="20" spans="1:16" ht="20.149999999999999" customHeight="1">
      <c r="A20" s="124"/>
      <c r="B20" s="125" t="e">
        <f t="array" ref="B20">_xlfn.IFS(入力!$Q$32="〇",IF(②全日本!A33="","",②全日本!A33),入力!$R$32="〇",IF(③選手権!A30="","",③選手権!A30),入力!$S$32="〇",IF(④各種大会!A30="","",④各種大会!A30))</f>
        <v>#N/A</v>
      </c>
      <c r="C20" s="126" t="e">
        <f t="array" ref="C20">_xlfn.IFS(入力!$Q$32="〇",IF($B20="","",INDEX(入力!$B$30:$Q$56,MATCH($B20,入力!$Q$30:$Q$56,0),1)),入力!$R$32="〇",IF($B20="","",INDEX(入力!$B$30:$Q$56,MATCH($B20,入力!$R$30:$R$56,0),1)),入力!$S$32="〇",IF($B20="","",INDEX(入力!$B$30:$Q$56,MATCH($B20,入力!$S$30:$S$56,0),1)))</f>
        <v>#N/A</v>
      </c>
      <c r="D20" s="115"/>
      <c r="E20" s="124"/>
      <c r="F20" s="125" t="e">
        <f t="shared" si="3"/>
        <v>#N/A</v>
      </c>
      <c r="G20" s="126" t="e">
        <f t="shared" si="4"/>
        <v>#N/A</v>
      </c>
      <c r="H20" s="115"/>
      <c r="I20" s="124"/>
      <c r="J20" s="125" t="e">
        <f t="shared" si="5"/>
        <v>#N/A</v>
      </c>
      <c r="K20" s="126" t="e">
        <f t="shared" si="6"/>
        <v>#N/A</v>
      </c>
      <c r="L20" s="115"/>
      <c r="M20" s="124"/>
      <c r="N20" s="125" t="e">
        <f t="shared" si="7"/>
        <v>#N/A</v>
      </c>
      <c r="O20" s="126" t="e">
        <f t="shared" si="8"/>
        <v>#N/A</v>
      </c>
      <c r="P20" s="115"/>
    </row>
    <row r="21" spans="1:16">
      <c r="A21" s="124"/>
      <c r="B21" s="127" t="s">
        <v>109</v>
      </c>
      <c r="C21" s="128"/>
      <c r="D21" s="115"/>
      <c r="E21" s="124"/>
      <c r="F21" s="127" t="s">
        <v>109</v>
      </c>
      <c r="G21" s="128"/>
      <c r="H21" s="115"/>
      <c r="I21" s="124"/>
      <c r="J21" s="127" t="s">
        <v>109</v>
      </c>
      <c r="K21" s="128"/>
      <c r="L21" s="115"/>
      <c r="M21" s="124"/>
      <c r="N21" s="127" t="s">
        <v>109</v>
      </c>
      <c r="O21" s="128"/>
      <c r="P21" s="115"/>
    </row>
    <row r="22" spans="1:16" ht="17.399999999999999" customHeight="1">
      <c r="A22" s="129"/>
      <c r="B22" s="130" t="e">
        <f t="array" ref="B22">_xlfn.IFS(入力!$Q$32="〇",INDEX(入力!$B$33:$S$56,MATCH("☆",入力!$AB$33:$AB$56,0),16),入力!$R$32="〇",INDEX(入力!$B$33:$S$56,MATCH("☆",入力!$AC$33:$AC$56,0),17),入力!$S$32="〇",INDEX(入力!$B$33:$S$56,MATCH("☆",入力!$AD$33:$AD$56,0),18))</f>
        <v>#N/A</v>
      </c>
      <c r="C22" s="131" t="e">
        <f>IF($B$22="","",VLOOKUP($B$22,B7:C20,2,FALSE))</f>
        <v>#N/A</v>
      </c>
      <c r="D22" s="115"/>
      <c r="E22" s="129"/>
      <c r="F22" s="130" t="e">
        <f>IF($B22="","",$B22)</f>
        <v>#N/A</v>
      </c>
      <c r="G22" s="131" t="e">
        <f>IF($C22="","",$C22)</f>
        <v>#N/A</v>
      </c>
      <c r="H22" s="115"/>
      <c r="I22" s="129"/>
      <c r="J22" s="130" t="e">
        <f>IF($B22="","",$B22)</f>
        <v>#N/A</v>
      </c>
      <c r="K22" s="131" t="e">
        <f>IF($C22="","",$C22)</f>
        <v>#N/A</v>
      </c>
      <c r="L22" s="115"/>
      <c r="M22" s="129"/>
      <c r="N22" s="130" t="e">
        <f>IF($B22="","",$B22)</f>
        <v>#N/A</v>
      </c>
      <c r="O22" s="131" t="e">
        <f>IF($C22="","",$C22)</f>
        <v>#N/A</v>
      </c>
      <c r="P22" s="115"/>
    </row>
    <row r="23" spans="1:16" ht="30" customHeight="1">
      <c r="A23" s="124"/>
      <c r="B23" s="132" t="s">
        <v>71</v>
      </c>
      <c r="C23" s="133" t="str">
        <f>IF(INDEX(入力!$B$19:$Q$25,MATCH($B$23,入力!$C$19:$C$25,0),3)="","",INDEX(入力!$B$19:$Q$25,MATCH($B$23,入力!$C$19:$C$25,0),3))</f>
        <v/>
      </c>
      <c r="D23" s="115"/>
      <c r="E23" s="124"/>
      <c r="F23" s="132" t="s">
        <v>71</v>
      </c>
      <c r="G23" s="133" t="str">
        <f>IF($C23="","",$C23)</f>
        <v/>
      </c>
      <c r="H23" s="115"/>
      <c r="I23" s="124"/>
      <c r="J23" s="132" t="s">
        <v>71</v>
      </c>
      <c r="K23" s="133" t="str">
        <f>IF($C23="","",$C23)</f>
        <v/>
      </c>
      <c r="L23" s="115"/>
      <c r="M23" s="124"/>
      <c r="N23" s="132" t="s">
        <v>71</v>
      </c>
      <c r="O23" s="133" t="str">
        <f>IF($C23="","",$C23)</f>
        <v/>
      </c>
      <c r="P23" s="115"/>
    </row>
    <row r="24" spans="1:16" ht="20.149999999999999" customHeight="1">
      <c r="A24" s="134"/>
      <c r="B24" s="135"/>
      <c r="C24" s="136" t="s">
        <v>232</v>
      </c>
      <c r="D24" s="137"/>
      <c r="E24" s="134"/>
      <c r="F24" s="135"/>
      <c r="G24" s="136" t="s">
        <v>232</v>
      </c>
      <c r="H24" s="137"/>
      <c r="I24" s="134"/>
      <c r="J24" s="135"/>
      <c r="K24" s="136" t="s">
        <v>232</v>
      </c>
      <c r="L24" s="137"/>
      <c r="M24" s="134"/>
      <c r="N24" s="135"/>
      <c r="O24" s="136" t="s">
        <v>232</v>
      </c>
      <c r="P24" s="137"/>
    </row>
    <row r="25" spans="1:16" ht="20.149999999999999" customHeight="1">
      <c r="A25" s="107"/>
      <c r="B25" s="108"/>
      <c r="C25" s="109"/>
      <c r="D25" s="110"/>
      <c r="E25" s="107"/>
      <c r="F25" s="108"/>
      <c r="G25" s="109"/>
      <c r="H25" s="110"/>
      <c r="I25" s="107"/>
      <c r="J25" s="108"/>
      <c r="K25" s="109"/>
      <c r="L25" s="110"/>
      <c r="M25" s="107"/>
      <c r="N25" s="108"/>
      <c r="O25" s="109"/>
      <c r="P25" s="110"/>
    </row>
    <row r="26" spans="1:16" ht="20.149999999999999" customHeight="1">
      <c r="A26" s="112"/>
      <c r="B26" s="113"/>
      <c r="C26" s="116" t="str">
        <f>+C5</f>
        <v/>
      </c>
      <c r="D26" s="115"/>
      <c r="E26" s="112"/>
      <c r="F26" s="113"/>
      <c r="G26" s="116" t="str">
        <f>+C5</f>
        <v/>
      </c>
      <c r="H26" s="138"/>
      <c r="I26" s="139"/>
      <c r="J26" s="140"/>
      <c r="K26" s="116" t="str">
        <f>+C5</f>
        <v/>
      </c>
      <c r="L26" s="138"/>
      <c r="M26" s="139"/>
      <c r="N26" s="140"/>
      <c r="O26" s="116" t="str">
        <f>+C5</f>
        <v/>
      </c>
      <c r="P26" s="115"/>
    </row>
    <row r="27" spans="1:16" ht="20.149999999999999" customHeight="1">
      <c r="A27" s="117"/>
      <c r="B27" s="118" t="s">
        <v>230</v>
      </c>
      <c r="C27" s="119" t="s">
        <v>231</v>
      </c>
      <c r="D27" s="115"/>
      <c r="E27" s="117"/>
      <c r="F27" s="118" t="s">
        <v>230</v>
      </c>
      <c r="G27" s="119" t="s">
        <v>231</v>
      </c>
      <c r="H27" s="115"/>
      <c r="I27" s="117"/>
      <c r="J27" s="118" t="s">
        <v>230</v>
      </c>
      <c r="K27" s="119" t="s">
        <v>231</v>
      </c>
      <c r="L27" s="115"/>
      <c r="M27" s="117"/>
      <c r="N27" s="118" t="s">
        <v>230</v>
      </c>
      <c r="O27" s="119" t="s">
        <v>231</v>
      </c>
      <c r="P27" s="115"/>
    </row>
    <row r="28" spans="1:16" ht="20.149999999999999" customHeight="1">
      <c r="A28" s="112"/>
      <c r="B28" s="120" t="e">
        <f t="shared" ref="B28:C38" si="9">+B7</f>
        <v>#N/A</v>
      </c>
      <c r="C28" s="121" t="e">
        <f t="shared" si="9"/>
        <v>#N/A</v>
      </c>
      <c r="D28" s="115"/>
      <c r="E28" s="112"/>
      <c r="F28" s="120" t="e">
        <f t="shared" ref="F28:F38" si="10">+B7</f>
        <v>#N/A</v>
      </c>
      <c r="G28" s="121" t="e">
        <f t="shared" ref="G28:G38" si="11">+C7</f>
        <v>#N/A</v>
      </c>
      <c r="H28" s="115"/>
      <c r="I28" s="112"/>
      <c r="J28" s="120" t="e">
        <f t="shared" ref="J28:J38" si="12">+B7</f>
        <v>#N/A</v>
      </c>
      <c r="K28" s="121" t="e">
        <f t="shared" ref="K28:K38" si="13">+C7</f>
        <v>#N/A</v>
      </c>
      <c r="L28" s="115"/>
      <c r="M28" s="112"/>
      <c r="N28" s="120" t="e">
        <f t="shared" ref="N28:N38" si="14">+B7</f>
        <v>#N/A</v>
      </c>
      <c r="O28" s="121" t="e">
        <f t="shared" ref="O28:O38" si="15">+C7</f>
        <v>#N/A</v>
      </c>
      <c r="P28" s="115"/>
    </row>
    <row r="29" spans="1:16" ht="20.149999999999999" customHeight="1">
      <c r="A29" s="112"/>
      <c r="B29" s="120" t="e">
        <f t="shared" si="9"/>
        <v>#N/A</v>
      </c>
      <c r="C29" s="121" t="e">
        <f t="shared" si="9"/>
        <v>#N/A</v>
      </c>
      <c r="D29" s="115"/>
      <c r="E29" s="112"/>
      <c r="F29" s="120" t="e">
        <f t="shared" si="10"/>
        <v>#N/A</v>
      </c>
      <c r="G29" s="121" t="e">
        <f t="shared" si="11"/>
        <v>#N/A</v>
      </c>
      <c r="H29" s="115"/>
      <c r="I29" s="112"/>
      <c r="J29" s="120" t="e">
        <f t="shared" si="12"/>
        <v>#N/A</v>
      </c>
      <c r="K29" s="121" t="e">
        <f t="shared" si="13"/>
        <v>#N/A</v>
      </c>
      <c r="L29" s="115"/>
      <c r="M29" s="112"/>
      <c r="N29" s="120" t="e">
        <f t="shared" si="14"/>
        <v>#N/A</v>
      </c>
      <c r="O29" s="121" t="e">
        <f t="shared" si="15"/>
        <v>#N/A</v>
      </c>
      <c r="P29" s="115"/>
    </row>
    <row r="30" spans="1:16" ht="20.149999999999999" customHeight="1">
      <c r="A30" s="112"/>
      <c r="B30" s="120" t="e">
        <f t="shared" si="9"/>
        <v>#N/A</v>
      </c>
      <c r="C30" s="121" t="e">
        <f t="shared" si="9"/>
        <v>#N/A</v>
      </c>
      <c r="D30" s="115"/>
      <c r="E30" s="112"/>
      <c r="F30" s="120" t="e">
        <f t="shared" si="10"/>
        <v>#N/A</v>
      </c>
      <c r="G30" s="121" t="e">
        <f t="shared" si="11"/>
        <v>#N/A</v>
      </c>
      <c r="H30" s="115"/>
      <c r="I30" s="112"/>
      <c r="J30" s="120" t="e">
        <f t="shared" si="12"/>
        <v>#N/A</v>
      </c>
      <c r="K30" s="121" t="e">
        <f t="shared" si="13"/>
        <v>#N/A</v>
      </c>
      <c r="L30" s="115"/>
      <c r="M30" s="112"/>
      <c r="N30" s="120" t="e">
        <f t="shared" si="14"/>
        <v>#N/A</v>
      </c>
      <c r="O30" s="121" t="e">
        <f t="shared" si="15"/>
        <v>#N/A</v>
      </c>
      <c r="P30" s="115"/>
    </row>
    <row r="31" spans="1:16" ht="20.149999999999999" customHeight="1">
      <c r="A31" s="112"/>
      <c r="B31" s="120" t="e">
        <f t="shared" si="9"/>
        <v>#N/A</v>
      </c>
      <c r="C31" s="121" t="e">
        <f t="shared" si="9"/>
        <v>#N/A</v>
      </c>
      <c r="D31" s="115"/>
      <c r="E31" s="112"/>
      <c r="F31" s="120" t="e">
        <f t="shared" si="10"/>
        <v>#N/A</v>
      </c>
      <c r="G31" s="121" t="e">
        <f t="shared" si="11"/>
        <v>#N/A</v>
      </c>
      <c r="H31" s="115"/>
      <c r="I31" s="112"/>
      <c r="J31" s="120" t="e">
        <f t="shared" si="12"/>
        <v>#N/A</v>
      </c>
      <c r="K31" s="121" t="e">
        <f t="shared" si="13"/>
        <v>#N/A</v>
      </c>
      <c r="L31" s="115"/>
      <c r="M31" s="112"/>
      <c r="N31" s="120" t="e">
        <f t="shared" si="14"/>
        <v>#N/A</v>
      </c>
      <c r="O31" s="121" t="e">
        <f t="shared" si="15"/>
        <v>#N/A</v>
      </c>
      <c r="P31" s="115"/>
    </row>
    <row r="32" spans="1:16" ht="20.149999999999999" customHeight="1">
      <c r="A32" s="112"/>
      <c r="B32" s="120" t="e">
        <f t="shared" si="9"/>
        <v>#N/A</v>
      </c>
      <c r="C32" s="121" t="e">
        <f t="shared" si="9"/>
        <v>#N/A</v>
      </c>
      <c r="D32" s="115"/>
      <c r="E32" s="112"/>
      <c r="F32" s="120" t="e">
        <f t="shared" si="10"/>
        <v>#N/A</v>
      </c>
      <c r="G32" s="121" t="e">
        <f t="shared" si="11"/>
        <v>#N/A</v>
      </c>
      <c r="H32" s="115"/>
      <c r="I32" s="112"/>
      <c r="J32" s="120" t="e">
        <f t="shared" si="12"/>
        <v>#N/A</v>
      </c>
      <c r="K32" s="121" t="e">
        <f t="shared" si="13"/>
        <v>#N/A</v>
      </c>
      <c r="L32" s="115"/>
      <c r="M32" s="112"/>
      <c r="N32" s="120" t="e">
        <f t="shared" si="14"/>
        <v>#N/A</v>
      </c>
      <c r="O32" s="121" t="e">
        <f t="shared" si="15"/>
        <v>#N/A</v>
      </c>
      <c r="P32" s="115"/>
    </row>
    <row r="33" spans="1:16" ht="20.149999999999999" customHeight="1">
      <c r="A33" s="112"/>
      <c r="B33" s="120" t="e">
        <f t="shared" si="9"/>
        <v>#N/A</v>
      </c>
      <c r="C33" s="121" t="e">
        <f t="shared" si="9"/>
        <v>#N/A</v>
      </c>
      <c r="D33" s="115"/>
      <c r="E33" s="112"/>
      <c r="F33" s="120" t="e">
        <f t="shared" si="10"/>
        <v>#N/A</v>
      </c>
      <c r="G33" s="121" t="e">
        <f t="shared" si="11"/>
        <v>#N/A</v>
      </c>
      <c r="H33" s="115"/>
      <c r="I33" s="112"/>
      <c r="J33" s="120" t="e">
        <f t="shared" si="12"/>
        <v>#N/A</v>
      </c>
      <c r="K33" s="121" t="e">
        <f t="shared" si="13"/>
        <v>#N/A</v>
      </c>
      <c r="L33" s="115"/>
      <c r="M33" s="112"/>
      <c r="N33" s="120" t="e">
        <f t="shared" si="14"/>
        <v>#N/A</v>
      </c>
      <c r="O33" s="121" t="e">
        <f t="shared" si="15"/>
        <v>#N/A</v>
      </c>
      <c r="P33" s="115"/>
    </row>
    <row r="34" spans="1:16" ht="20.149999999999999" customHeight="1">
      <c r="A34" s="112"/>
      <c r="B34" s="120" t="e">
        <f t="shared" si="9"/>
        <v>#N/A</v>
      </c>
      <c r="C34" s="121" t="e">
        <f t="shared" si="9"/>
        <v>#N/A</v>
      </c>
      <c r="D34" s="115"/>
      <c r="E34" s="112"/>
      <c r="F34" s="120" t="e">
        <f t="shared" si="10"/>
        <v>#N/A</v>
      </c>
      <c r="G34" s="121" t="e">
        <f t="shared" si="11"/>
        <v>#N/A</v>
      </c>
      <c r="H34" s="115"/>
      <c r="I34" s="112"/>
      <c r="J34" s="120" t="e">
        <f t="shared" si="12"/>
        <v>#N/A</v>
      </c>
      <c r="K34" s="121" t="e">
        <f t="shared" si="13"/>
        <v>#N/A</v>
      </c>
      <c r="L34" s="115"/>
      <c r="M34" s="112"/>
      <c r="N34" s="120" t="e">
        <f t="shared" si="14"/>
        <v>#N/A</v>
      </c>
      <c r="O34" s="121" t="e">
        <f t="shared" si="15"/>
        <v>#N/A</v>
      </c>
      <c r="P34" s="115"/>
    </row>
    <row r="35" spans="1:16" ht="20.149999999999999" customHeight="1">
      <c r="A35" s="112"/>
      <c r="B35" s="120" t="e">
        <f t="shared" si="9"/>
        <v>#N/A</v>
      </c>
      <c r="C35" s="121" t="e">
        <f t="shared" si="9"/>
        <v>#N/A</v>
      </c>
      <c r="D35" s="115"/>
      <c r="E35" s="112"/>
      <c r="F35" s="120" t="e">
        <f t="shared" si="10"/>
        <v>#N/A</v>
      </c>
      <c r="G35" s="121" t="e">
        <f t="shared" si="11"/>
        <v>#N/A</v>
      </c>
      <c r="H35" s="115"/>
      <c r="I35" s="112"/>
      <c r="J35" s="120" t="e">
        <f t="shared" si="12"/>
        <v>#N/A</v>
      </c>
      <c r="K35" s="121" t="e">
        <f t="shared" si="13"/>
        <v>#N/A</v>
      </c>
      <c r="L35" s="115"/>
      <c r="M35" s="112"/>
      <c r="N35" s="120" t="e">
        <f t="shared" si="14"/>
        <v>#N/A</v>
      </c>
      <c r="O35" s="121" t="e">
        <f t="shared" si="15"/>
        <v>#N/A</v>
      </c>
      <c r="P35" s="115"/>
    </row>
    <row r="36" spans="1:16" ht="20.149999999999999" customHeight="1">
      <c r="A36" s="112"/>
      <c r="B36" s="120" t="e">
        <f t="shared" si="9"/>
        <v>#N/A</v>
      </c>
      <c r="C36" s="121" t="e">
        <f t="shared" si="9"/>
        <v>#N/A</v>
      </c>
      <c r="D36" s="115"/>
      <c r="E36" s="112"/>
      <c r="F36" s="120" t="e">
        <f t="shared" si="10"/>
        <v>#N/A</v>
      </c>
      <c r="G36" s="121" t="e">
        <f t="shared" si="11"/>
        <v>#N/A</v>
      </c>
      <c r="H36" s="115"/>
      <c r="I36" s="112"/>
      <c r="J36" s="120" t="e">
        <f t="shared" si="12"/>
        <v>#N/A</v>
      </c>
      <c r="K36" s="121" t="e">
        <f t="shared" si="13"/>
        <v>#N/A</v>
      </c>
      <c r="L36" s="115"/>
      <c r="M36" s="112"/>
      <c r="N36" s="120" t="e">
        <f t="shared" si="14"/>
        <v>#N/A</v>
      </c>
      <c r="O36" s="121" t="e">
        <f t="shared" si="15"/>
        <v>#N/A</v>
      </c>
      <c r="P36" s="115"/>
    </row>
    <row r="37" spans="1:16" ht="20.149999999999999" customHeight="1">
      <c r="A37" s="112"/>
      <c r="B37" s="120" t="e">
        <f t="shared" si="9"/>
        <v>#N/A</v>
      </c>
      <c r="C37" s="121" t="e">
        <f t="shared" si="9"/>
        <v>#N/A</v>
      </c>
      <c r="D37" s="115"/>
      <c r="E37" s="112"/>
      <c r="F37" s="120" t="e">
        <f t="shared" si="10"/>
        <v>#N/A</v>
      </c>
      <c r="G37" s="121" t="e">
        <f t="shared" si="11"/>
        <v>#N/A</v>
      </c>
      <c r="H37" s="115"/>
      <c r="I37" s="112"/>
      <c r="J37" s="120" t="e">
        <f t="shared" si="12"/>
        <v>#N/A</v>
      </c>
      <c r="K37" s="121" t="e">
        <f t="shared" si="13"/>
        <v>#N/A</v>
      </c>
      <c r="L37" s="115"/>
      <c r="M37" s="112"/>
      <c r="N37" s="120" t="e">
        <f t="shared" si="14"/>
        <v>#N/A</v>
      </c>
      <c r="O37" s="121" t="e">
        <f t="shared" si="15"/>
        <v>#N/A</v>
      </c>
      <c r="P37" s="115"/>
    </row>
    <row r="38" spans="1:16" ht="20.149999999999999" customHeight="1">
      <c r="A38" s="112"/>
      <c r="B38" s="120" t="e">
        <f t="shared" si="9"/>
        <v>#N/A</v>
      </c>
      <c r="C38" s="121" t="e">
        <f t="shared" si="9"/>
        <v>#N/A</v>
      </c>
      <c r="D38" s="115"/>
      <c r="E38" s="112"/>
      <c r="F38" s="120" t="e">
        <f t="shared" si="10"/>
        <v>#N/A</v>
      </c>
      <c r="G38" s="121" t="e">
        <f t="shared" si="11"/>
        <v>#N/A</v>
      </c>
      <c r="H38" s="115"/>
      <c r="I38" s="112"/>
      <c r="J38" s="120" t="e">
        <f t="shared" si="12"/>
        <v>#N/A</v>
      </c>
      <c r="K38" s="121" t="e">
        <f t="shared" si="13"/>
        <v>#N/A</v>
      </c>
      <c r="L38" s="115"/>
      <c r="M38" s="112"/>
      <c r="N38" s="120" t="e">
        <f t="shared" si="14"/>
        <v>#N/A</v>
      </c>
      <c r="O38" s="121" t="e">
        <f t="shared" si="15"/>
        <v>#N/A</v>
      </c>
      <c r="P38" s="115"/>
    </row>
    <row r="39" spans="1:16" ht="20.149999999999999" customHeight="1">
      <c r="A39" s="112"/>
      <c r="B39" s="122" t="e">
        <f t="shared" ref="B39:C39" si="16">+B18</f>
        <v>#N/A</v>
      </c>
      <c r="C39" s="123" t="e">
        <f t="shared" si="16"/>
        <v>#N/A</v>
      </c>
      <c r="D39" s="115"/>
      <c r="E39" s="112"/>
      <c r="F39" s="122" t="e">
        <f t="shared" ref="F39:G39" si="17">+B18</f>
        <v>#N/A</v>
      </c>
      <c r="G39" s="123" t="e">
        <f t="shared" si="17"/>
        <v>#N/A</v>
      </c>
      <c r="H39" s="115"/>
      <c r="I39" s="112"/>
      <c r="J39" s="122" t="e">
        <f t="shared" ref="J39:K39" si="18">+B18</f>
        <v>#N/A</v>
      </c>
      <c r="K39" s="123" t="e">
        <f t="shared" si="18"/>
        <v>#N/A</v>
      </c>
      <c r="L39" s="115"/>
      <c r="M39" s="112"/>
      <c r="N39" s="122" t="e">
        <f t="shared" ref="N39:O39" si="19">+B18</f>
        <v>#N/A</v>
      </c>
      <c r="O39" s="123" t="e">
        <f t="shared" si="19"/>
        <v>#N/A</v>
      </c>
      <c r="P39" s="115"/>
    </row>
    <row r="40" spans="1:16" ht="20.149999999999999" customHeight="1">
      <c r="A40" s="112"/>
      <c r="B40" s="122" t="e">
        <f t="shared" ref="B40:C41" si="20">+B19</f>
        <v>#N/A</v>
      </c>
      <c r="C40" s="123" t="e">
        <f t="shared" si="20"/>
        <v>#N/A</v>
      </c>
      <c r="D40" s="115"/>
      <c r="E40" s="112"/>
      <c r="F40" s="122" t="e">
        <f t="shared" ref="F40:G40" si="21">+B19</f>
        <v>#N/A</v>
      </c>
      <c r="G40" s="123" t="e">
        <f t="shared" si="21"/>
        <v>#N/A</v>
      </c>
      <c r="H40" s="115"/>
      <c r="I40" s="112"/>
      <c r="J40" s="122" t="e">
        <f t="shared" ref="J40:K40" si="22">+B19</f>
        <v>#N/A</v>
      </c>
      <c r="K40" s="123" t="e">
        <f t="shared" si="22"/>
        <v>#N/A</v>
      </c>
      <c r="L40" s="115"/>
      <c r="M40" s="112"/>
      <c r="N40" s="122" t="e">
        <f t="shared" ref="N40:O40" si="23">+B19</f>
        <v>#N/A</v>
      </c>
      <c r="O40" s="123" t="e">
        <f t="shared" si="23"/>
        <v>#N/A</v>
      </c>
      <c r="P40" s="115"/>
    </row>
    <row r="41" spans="1:16" ht="20.149999999999999" customHeight="1">
      <c r="A41" s="124"/>
      <c r="B41" s="125" t="e">
        <f t="shared" si="20"/>
        <v>#N/A</v>
      </c>
      <c r="C41" s="126" t="e">
        <f t="shared" si="20"/>
        <v>#N/A</v>
      </c>
      <c r="D41" s="115"/>
      <c r="E41" s="124"/>
      <c r="F41" s="125" t="e">
        <f t="shared" ref="F41" si="24">+B20</f>
        <v>#N/A</v>
      </c>
      <c r="G41" s="126" t="e">
        <f t="shared" ref="G41" si="25">+C20</f>
        <v>#N/A</v>
      </c>
      <c r="H41" s="115"/>
      <c r="I41" s="124"/>
      <c r="J41" s="125" t="e">
        <f t="shared" ref="J41" si="26">+B20</f>
        <v>#N/A</v>
      </c>
      <c r="K41" s="126" t="e">
        <f t="shared" ref="K41" si="27">+C20</f>
        <v>#N/A</v>
      </c>
      <c r="L41" s="115"/>
      <c r="M41" s="124"/>
      <c r="N41" s="125" t="e">
        <f t="shared" ref="N41" si="28">+B20</f>
        <v>#N/A</v>
      </c>
      <c r="O41" s="126" t="e">
        <f t="shared" ref="O41" si="29">+C20</f>
        <v>#N/A</v>
      </c>
      <c r="P41" s="115"/>
    </row>
    <row r="42" spans="1:16">
      <c r="A42" s="124"/>
      <c r="B42" s="127" t="s">
        <v>109</v>
      </c>
      <c r="C42" s="128"/>
      <c r="D42" s="115"/>
      <c r="E42" s="124"/>
      <c r="F42" s="127" t="s">
        <v>109</v>
      </c>
      <c r="G42" s="128"/>
      <c r="H42" s="115"/>
      <c r="I42" s="124"/>
      <c r="J42" s="127" t="s">
        <v>109</v>
      </c>
      <c r="K42" s="128"/>
      <c r="L42" s="115"/>
      <c r="M42" s="124"/>
      <c r="N42" s="127" t="s">
        <v>109</v>
      </c>
      <c r="O42" s="128"/>
      <c r="P42" s="115"/>
    </row>
    <row r="43" spans="1:16" ht="17.399999999999999" customHeight="1">
      <c r="A43" s="129"/>
      <c r="B43" s="130" t="e">
        <f>IF($B22="","",$B22)</f>
        <v>#N/A</v>
      </c>
      <c r="C43" s="131" t="e">
        <f>IF($C22="","",$C22)</f>
        <v>#N/A</v>
      </c>
      <c r="D43" s="115"/>
      <c r="E43" s="129"/>
      <c r="F43" s="130" t="e">
        <f>IF($B22="","",$B22)</f>
        <v>#N/A</v>
      </c>
      <c r="G43" s="131" t="e">
        <f>IF($C22="","",$C22)</f>
        <v>#N/A</v>
      </c>
      <c r="H43" s="115"/>
      <c r="I43" s="129"/>
      <c r="J43" s="130" t="e">
        <f>IF($B22="","",$B22)</f>
        <v>#N/A</v>
      </c>
      <c r="K43" s="131" t="e">
        <f>IF($C22="","",$C22)</f>
        <v>#N/A</v>
      </c>
      <c r="L43" s="115"/>
      <c r="M43" s="129"/>
      <c r="N43" s="130" t="e">
        <f>IF($B22="","",$B22)</f>
        <v>#N/A</v>
      </c>
      <c r="O43" s="131" t="e">
        <f>IF($C22="","",$C22)</f>
        <v>#N/A</v>
      </c>
      <c r="P43" s="115"/>
    </row>
    <row r="44" spans="1:16" ht="30" customHeight="1">
      <c r="A44" s="124"/>
      <c r="B44" s="132" t="s">
        <v>71</v>
      </c>
      <c r="C44" s="133" t="str">
        <f>IF($C23="","",$C23)</f>
        <v/>
      </c>
      <c r="D44" s="115"/>
      <c r="E44" s="124"/>
      <c r="F44" s="132" t="s">
        <v>71</v>
      </c>
      <c r="G44" s="133" t="str">
        <f>IF($C23="","",$C23)</f>
        <v/>
      </c>
      <c r="H44" s="115"/>
      <c r="I44" s="124"/>
      <c r="J44" s="132" t="s">
        <v>71</v>
      </c>
      <c r="K44" s="133" t="str">
        <f>IF($C23="","",$C23)</f>
        <v/>
      </c>
      <c r="L44" s="115"/>
      <c r="M44" s="124"/>
      <c r="N44" s="132" t="s">
        <v>71</v>
      </c>
      <c r="O44" s="133" t="str">
        <f>IF($C23="","",$C23)</f>
        <v/>
      </c>
      <c r="P44" s="115"/>
    </row>
    <row r="45" spans="1:16" ht="20.149999999999999" customHeight="1">
      <c r="A45" s="134"/>
      <c r="B45" s="135"/>
      <c r="C45" s="136" t="s">
        <v>232</v>
      </c>
      <c r="D45" s="137"/>
      <c r="E45" s="134"/>
      <c r="F45" s="135"/>
      <c r="G45" s="136" t="s">
        <v>232</v>
      </c>
      <c r="H45" s="137"/>
      <c r="I45" s="134"/>
      <c r="J45" s="135"/>
      <c r="K45" s="136" t="s">
        <v>232</v>
      </c>
      <c r="L45" s="137"/>
      <c r="M45" s="134"/>
      <c r="N45" s="135"/>
      <c r="O45" s="136" t="s">
        <v>232</v>
      </c>
      <c r="P45" s="137"/>
    </row>
  </sheetData>
  <sheetProtection algorithmName="SHA-512" hashValue="CfNhAwObHJZkQ6NNNd7tl6rPepsctyHRWxW92J4PpANTxtksWPWyXWFoQdOxNF8bABW3/GeeMK6vKx4hrc2Mdg==" saltValue="WDF7cbja9KPw66G5XnWfoA==" spinCount="100000" sheet="1" objects="1" scenarios="1"/>
  <mergeCells count="1">
    <mergeCell ref="B2:G2"/>
  </mergeCells>
  <phoneticPr fontId="66"/>
  <conditionalFormatting sqref="B2:B3 H2:O3">
    <cfRule type="containsErrors" dxfId="1" priority="2">
      <formula>ISERROR(B2)</formula>
    </cfRule>
  </conditionalFormatting>
  <conditionalFormatting sqref="B4:O1048576">
    <cfRule type="containsErrors" dxfId="0" priority="1">
      <formula>ISERROR(B4)</formula>
    </cfRule>
  </conditionalFormatting>
  <dataValidations count="1">
    <dataValidation type="list" allowBlank="1" showInputMessage="1" showErrorMessage="1" sqref="B3:G3" xr:uid="{00000000-0002-0000-0700-000000000000}">
      <formula1>#REF!</formula1>
    </dataValidation>
  </dataValidations>
  <printOptions horizontalCentered="1" verticalCentered="1"/>
  <pageMargins left="0.31496062992126" right="0.31496062992126" top="0.35433070866141703" bottom="0.35433070866141703" header="0.31496062992126" footer="0.31496062992126"/>
  <pageSetup paperSize="9" scale="95" orientation="portrait"/>
  <ignoredErrors>
    <ignoredError sqref="G8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40"/>
  <sheetViews>
    <sheetView view="pageBreakPreview" zoomScale="115" zoomScaleNormal="100" workbookViewId="0">
      <selection activeCell="P8" sqref="P8"/>
    </sheetView>
  </sheetViews>
  <sheetFormatPr defaultColWidth="9" defaultRowHeight="13"/>
  <cols>
    <col min="1" max="1" width="0.1796875" style="74" customWidth="1"/>
    <col min="2" max="2" width="1.90625" style="74" customWidth="1"/>
    <col min="3" max="3" width="10.6328125" style="74" customWidth="1"/>
    <col min="4" max="4" width="16.1796875" style="74" customWidth="1"/>
    <col min="5" max="6" width="1.90625" style="74" customWidth="1"/>
    <col min="7" max="7" width="10.6328125" style="74" customWidth="1"/>
    <col min="8" max="8" width="16.1796875" style="74" customWidth="1"/>
    <col min="9" max="10" width="1.90625" style="74" customWidth="1"/>
    <col min="11" max="11" width="10.6328125" style="74" customWidth="1"/>
    <col min="12" max="12" width="16.1796875" style="74" customWidth="1"/>
    <col min="13" max="13" width="1.6328125" style="74" customWidth="1"/>
    <col min="14" max="14" width="0.1796875" style="74" customWidth="1"/>
    <col min="15" max="15" width="10.6328125" style="74" customWidth="1"/>
    <col min="16" max="16" width="11.08984375" style="74" customWidth="1"/>
    <col min="17" max="16384" width="9" style="74"/>
  </cols>
  <sheetData>
    <row r="1" spans="1:14">
      <c r="A1" s="75"/>
      <c r="B1" s="76"/>
      <c r="C1" s="76"/>
      <c r="D1" s="76"/>
      <c r="E1" s="76"/>
      <c r="F1" s="76"/>
      <c r="G1" s="76"/>
      <c r="H1" s="76"/>
      <c r="I1" s="76"/>
      <c r="J1" s="76"/>
      <c r="K1" s="76"/>
      <c r="L1" s="96" t="s">
        <v>233</v>
      </c>
      <c r="M1" s="97"/>
    </row>
    <row r="2" spans="1:14">
      <c r="A2" s="75"/>
      <c r="B2" s="77"/>
      <c r="C2" s="75"/>
      <c r="D2" s="75"/>
      <c r="E2" s="78"/>
      <c r="F2" s="75"/>
      <c r="G2" s="75"/>
      <c r="H2" s="75"/>
      <c r="I2" s="78"/>
      <c r="J2" s="75"/>
      <c r="K2" s="75"/>
      <c r="L2" s="75"/>
      <c r="M2" s="98"/>
    </row>
    <row r="3" spans="1:14" ht="26.25" customHeight="1">
      <c r="A3" s="75"/>
      <c r="B3" s="77"/>
      <c r="C3" s="828" t="s">
        <v>234</v>
      </c>
      <c r="D3" s="829"/>
      <c r="E3" s="79"/>
      <c r="F3" s="75"/>
      <c r="G3" s="828" t="s">
        <v>235</v>
      </c>
      <c r="H3" s="829"/>
      <c r="I3" s="79"/>
      <c r="J3" s="75"/>
      <c r="K3" s="830" t="s">
        <v>236</v>
      </c>
      <c r="L3" s="831"/>
      <c r="M3" s="99"/>
    </row>
    <row r="4" spans="1:14" ht="9" customHeight="1">
      <c r="A4" s="75"/>
      <c r="B4" s="77"/>
      <c r="C4" s="832" t="s">
        <v>188</v>
      </c>
      <c r="D4" s="833"/>
      <c r="E4" s="80"/>
      <c r="F4" s="75"/>
      <c r="G4" s="832" t="s">
        <v>188</v>
      </c>
      <c r="H4" s="833"/>
      <c r="I4" s="80"/>
      <c r="J4" s="75"/>
      <c r="K4" s="832" t="s">
        <v>188</v>
      </c>
      <c r="L4" s="833"/>
      <c r="M4" s="100"/>
    </row>
    <row r="5" spans="1:14" ht="17.25" customHeight="1">
      <c r="A5" s="75"/>
      <c r="B5" s="77"/>
      <c r="C5" s="834" t="str">
        <f>IF(入力!G11="","",+入力!G11)</f>
        <v/>
      </c>
      <c r="D5" s="835" t="str">
        <f>IF(入力!C8="","",+入力!C8)</f>
        <v/>
      </c>
      <c r="E5" s="81"/>
      <c r="F5" s="75"/>
      <c r="G5" s="834" t="str">
        <f>+C5</f>
        <v/>
      </c>
      <c r="H5" s="835"/>
      <c r="I5" s="81"/>
      <c r="J5" s="75"/>
      <c r="K5" s="834" t="str">
        <f>+C5</f>
        <v/>
      </c>
      <c r="L5" s="835"/>
      <c r="M5" s="101"/>
    </row>
    <row r="6" spans="1:14" ht="18.75" customHeight="1">
      <c r="A6" s="75"/>
      <c r="B6" s="77"/>
      <c r="C6" s="82" t="s">
        <v>237</v>
      </c>
      <c r="D6" s="83" t="s">
        <v>238</v>
      </c>
      <c r="E6" s="84"/>
      <c r="F6" s="75"/>
      <c r="G6" s="82" t="s">
        <v>237</v>
      </c>
      <c r="H6" s="83" t="s">
        <v>238</v>
      </c>
      <c r="I6" s="84"/>
      <c r="J6" s="75"/>
      <c r="K6" s="82" t="s">
        <v>237</v>
      </c>
      <c r="L6" s="83" t="s">
        <v>238</v>
      </c>
      <c r="M6" s="102"/>
    </row>
    <row r="7" spans="1:14" ht="26.15" customHeight="1">
      <c r="A7" s="75"/>
      <c r="B7" s="77"/>
      <c r="C7" s="85">
        <v>1</v>
      </c>
      <c r="D7" s="86"/>
      <c r="E7" s="87"/>
      <c r="F7" s="75"/>
      <c r="G7" s="85">
        <v>1</v>
      </c>
      <c r="H7" s="86"/>
      <c r="I7" s="87"/>
      <c r="J7" s="75"/>
      <c r="K7" s="85">
        <v>1</v>
      </c>
      <c r="L7" s="86"/>
      <c r="M7" s="103"/>
    </row>
    <row r="8" spans="1:14" ht="26.15" customHeight="1">
      <c r="A8" s="75"/>
      <c r="B8" s="77"/>
      <c r="C8" s="85">
        <v>2</v>
      </c>
      <c r="D8" s="86"/>
      <c r="E8" s="87"/>
      <c r="F8" s="75"/>
      <c r="G8" s="85">
        <v>2</v>
      </c>
      <c r="H8" s="86"/>
      <c r="I8" s="87"/>
      <c r="J8" s="75"/>
      <c r="K8" s="85">
        <v>2</v>
      </c>
      <c r="L8" s="86"/>
      <c r="M8" s="103"/>
    </row>
    <row r="9" spans="1:14" ht="26.15" customHeight="1">
      <c r="A9" s="75"/>
      <c r="B9" s="77"/>
      <c r="C9" s="85">
        <v>3</v>
      </c>
      <c r="D9" s="86"/>
      <c r="E9" s="87"/>
      <c r="F9" s="75"/>
      <c r="G9" s="85">
        <v>3</v>
      </c>
      <c r="H9" s="86"/>
      <c r="I9" s="87"/>
      <c r="J9" s="75"/>
      <c r="K9" s="85">
        <v>3</v>
      </c>
      <c r="L9" s="86"/>
      <c r="M9" s="103"/>
    </row>
    <row r="10" spans="1:14" ht="26.15" customHeight="1">
      <c r="A10" s="75"/>
      <c r="B10" s="77"/>
      <c r="C10" s="85">
        <v>4</v>
      </c>
      <c r="D10" s="86"/>
      <c r="E10" s="87"/>
      <c r="F10" s="75"/>
      <c r="G10" s="85">
        <v>4</v>
      </c>
      <c r="H10" s="86"/>
      <c r="I10" s="87"/>
      <c r="J10" s="75"/>
      <c r="K10" s="85">
        <v>4</v>
      </c>
      <c r="L10" s="86"/>
      <c r="M10" s="103"/>
    </row>
    <row r="11" spans="1:14" ht="26.15" customHeight="1">
      <c r="A11" s="75"/>
      <c r="B11" s="77"/>
      <c r="C11" s="85">
        <v>5</v>
      </c>
      <c r="D11" s="86"/>
      <c r="E11" s="87"/>
      <c r="F11" s="75"/>
      <c r="G11" s="85">
        <v>5</v>
      </c>
      <c r="H11" s="86"/>
      <c r="I11" s="87"/>
      <c r="J11" s="75"/>
      <c r="K11" s="85">
        <v>5</v>
      </c>
      <c r="L11" s="86"/>
      <c r="M11" s="103"/>
    </row>
    <row r="12" spans="1:14" ht="26.15" customHeight="1">
      <c r="A12" s="75"/>
      <c r="B12" s="77"/>
      <c r="C12" s="88">
        <v>6</v>
      </c>
      <c r="D12" s="89"/>
      <c r="E12" s="87"/>
      <c r="F12" s="75"/>
      <c r="G12" s="88">
        <v>6</v>
      </c>
      <c r="H12" s="89"/>
      <c r="I12" s="87"/>
      <c r="J12" s="75"/>
      <c r="K12" s="88">
        <v>6</v>
      </c>
      <c r="L12" s="89"/>
      <c r="M12" s="103"/>
    </row>
    <row r="13" spans="1:14" ht="26.25" customHeight="1">
      <c r="A13" s="75"/>
      <c r="B13" s="77"/>
      <c r="C13" s="836" t="s">
        <v>239</v>
      </c>
      <c r="D13" s="837"/>
      <c r="E13" s="90"/>
      <c r="F13" s="75"/>
      <c r="G13" s="836" t="s">
        <v>239</v>
      </c>
      <c r="H13" s="837"/>
      <c r="I13" s="90"/>
      <c r="J13" s="75"/>
      <c r="K13" s="836" t="s">
        <v>239</v>
      </c>
      <c r="L13" s="837"/>
      <c r="M13" s="104"/>
    </row>
    <row r="14" spans="1:14" customFormat="1">
      <c r="A14" s="91"/>
      <c r="B14" s="92"/>
      <c r="C14" s="93"/>
      <c r="D14" s="94" t="s">
        <v>232</v>
      </c>
      <c r="E14" s="95"/>
      <c r="F14" s="93"/>
      <c r="G14" s="93"/>
      <c r="H14" s="94" t="s">
        <v>232</v>
      </c>
      <c r="I14" s="95"/>
      <c r="J14" s="93"/>
      <c r="K14" s="93"/>
      <c r="L14" s="94" t="s">
        <v>232</v>
      </c>
      <c r="M14" s="105"/>
      <c r="N14" s="106"/>
    </row>
    <row r="15" spans="1:14" ht="18" customHeight="1">
      <c r="A15" s="75"/>
      <c r="B15" s="77"/>
      <c r="C15" s="75"/>
      <c r="D15" s="75"/>
      <c r="E15" s="78"/>
      <c r="F15" s="75"/>
      <c r="G15" s="75"/>
      <c r="H15" s="75"/>
      <c r="I15" s="78"/>
      <c r="J15" s="75"/>
      <c r="K15" s="75"/>
      <c r="L15" s="75"/>
      <c r="M15" s="98"/>
    </row>
    <row r="16" spans="1:14" ht="26.25" customHeight="1">
      <c r="A16" s="75"/>
      <c r="B16" s="77"/>
      <c r="C16" s="828" t="s">
        <v>234</v>
      </c>
      <c r="D16" s="829"/>
      <c r="E16" s="79"/>
      <c r="F16" s="75"/>
      <c r="G16" s="828" t="s">
        <v>235</v>
      </c>
      <c r="H16" s="829"/>
      <c r="I16" s="79"/>
      <c r="J16" s="75"/>
      <c r="K16" s="830" t="s">
        <v>236</v>
      </c>
      <c r="L16" s="831"/>
      <c r="M16" s="99"/>
    </row>
    <row r="17" spans="1:13" ht="9" customHeight="1">
      <c r="A17" s="75"/>
      <c r="B17" s="77"/>
      <c r="C17" s="832" t="s">
        <v>188</v>
      </c>
      <c r="D17" s="833"/>
      <c r="E17" s="80"/>
      <c r="F17" s="75"/>
      <c r="G17" s="832" t="s">
        <v>188</v>
      </c>
      <c r="H17" s="833"/>
      <c r="I17" s="80"/>
      <c r="J17" s="75"/>
      <c r="K17" s="832" t="s">
        <v>188</v>
      </c>
      <c r="L17" s="833"/>
      <c r="M17" s="100"/>
    </row>
    <row r="18" spans="1:13" ht="17.25" customHeight="1">
      <c r="A18" s="75"/>
      <c r="B18" s="77"/>
      <c r="C18" s="834" t="str">
        <f>+C5</f>
        <v/>
      </c>
      <c r="D18" s="835"/>
      <c r="E18" s="81"/>
      <c r="F18" s="75"/>
      <c r="G18" s="834" t="str">
        <f>+C5</f>
        <v/>
      </c>
      <c r="H18" s="835"/>
      <c r="I18" s="81"/>
      <c r="J18" s="75"/>
      <c r="K18" s="834" t="str">
        <f>+C5</f>
        <v/>
      </c>
      <c r="L18" s="835"/>
      <c r="M18" s="101"/>
    </row>
    <row r="19" spans="1:13" ht="18.75" customHeight="1">
      <c r="A19" s="75"/>
      <c r="B19" s="77"/>
      <c r="C19" s="82" t="s">
        <v>237</v>
      </c>
      <c r="D19" s="83" t="s">
        <v>238</v>
      </c>
      <c r="E19" s="84"/>
      <c r="F19" s="75"/>
      <c r="G19" s="82" t="s">
        <v>237</v>
      </c>
      <c r="H19" s="83" t="s">
        <v>238</v>
      </c>
      <c r="I19" s="84"/>
      <c r="J19" s="75"/>
      <c r="K19" s="82" t="s">
        <v>237</v>
      </c>
      <c r="L19" s="83" t="s">
        <v>238</v>
      </c>
      <c r="M19" s="102"/>
    </row>
    <row r="20" spans="1:13" ht="26.15" customHeight="1">
      <c r="A20" s="75"/>
      <c r="B20" s="77"/>
      <c r="C20" s="85">
        <v>1</v>
      </c>
      <c r="D20" s="86"/>
      <c r="E20" s="87"/>
      <c r="F20" s="75"/>
      <c r="G20" s="85">
        <v>1</v>
      </c>
      <c r="H20" s="86"/>
      <c r="I20" s="87"/>
      <c r="J20" s="75"/>
      <c r="K20" s="85">
        <v>1</v>
      </c>
      <c r="L20" s="86"/>
      <c r="M20" s="103"/>
    </row>
    <row r="21" spans="1:13" ht="26.15" customHeight="1">
      <c r="A21" s="75"/>
      <c r="B21" s="77"/>
      <c r="C21" s="85">
        <v>2</v>
      </c>
      <c r="D21" s="86"/>
      <c r="E21" s="87"/>
      <c r="F21" s="75"/>
      <c r="G21" s="85">
        <v>2</v>
      </c>
      <c r="H21" s="86"/>
      <c r="I21" s="87"/>
      <c r="J21" s="75"/>
      <c r="K21" s="85">
        <v>2</v>
      </c>
      <c r="L21" s="86"/>
      <c r="M21" s="103"/>
    </row>
    <row r="22" spans="1:13" ht="26.15" customHeight="1">
      <c r="A22" s="75"/>
      <c r="B22" s="77"/>
      <c r="C22" s="85">
        <v>3</v>
      </c>
      <c r="D22" s="86"/>
      <c r="E22" s="87"/>
      <c r="F22" s="75"/>
      <c r="G22" s="85">
        <v>3</v>
      </c>
      <c r="H22" s="86"/>
      <c r="I22" s="87"/>
      <c r="J22" s="75"/>
      <c r="K22" s="85">
        <v>3</v>
      </c>
      <c r="L22" s="86"/>
      <c r="M22" s="103"/>
    </row>
    <row r="23" spans="1:13" ht="26.15" customHeight="1">
      <c r="A23" s="75"/>
      <c r="B23" s="77"/>
      <c r="C23" s="85">
        <v>4</v>
      </c>
      <c r="D23" s="86"/>
      <c r="E23" s="87"/>
      <c r="F23" s="75"/>
      <c r="G23" s="85">
        <v>4</v>
      </c>
      <c r="H23" s="86"/>
      <c r="I23" s="87"/>
      <c r="J23" s="75"/>
      <c r="K23" s="85">
        <v>4</v>
      </c>
      <c r="L23" s="86"/>
      <c r="M23" s="103"/>
    </row>
    <row r="24" spans="1:13" ht="26.15" customHeight="1">
      <c r="A24" s="75"/>
      <c r="B24" s="77"/>
      <c r="C24" s="85">
        <v>5</v>
      </c>
      <c r="D24" s="86"/>
      <c r="E24" s="87"/>
      <c r="F24" s="75"/>
      <c r="G24" s="85">
        <v>5</v>
      </c>
      <c r="H24" s="86"/>
      <c r="I24" s="87"/>
      <c r="J24" s="75"/>
      <c r="K24" s="85">
        <v>5</v>
      </c>
      <c r="L24" s="86"/>
      <c r="M24" s="103"/>
    </row>
    <row r="25" spans="1:13" ht="26.15" customHeight="1">
      <c r="A25" s="75"/>
      <c r="B25" s="77"/>
      <c r="C25" s="88">
        <v>6</v>
      </c>
      <c r="D25" s="89"/>
      <c r="E25" s="87"/>
      <c r="F25" s="75"/>
      <c r="G25" s="88">
        <v>6</v>
      </c>
      <c r="H25" s="89"/>
      <c r="I25" s="87"/>
      <c r="J25" s="75"/>
      <c r="K25" s="88">
        <v>6</v>
      </c>
      <c r="L25" s="89"/>
      <c r="M25" s="103"/>
    </row>
    <row r="26" spans="1:13" ht="26.25" customHeight="1">
      <c r="A26" s="75"/>
      <c r="B26" s="77"/>
      <c r="C26" s="836" t="s">
        <v>239</v>
      </c>
      <c r="D26" s="837"/>
      <c r="E26" s="90"/>
      <c r="F26" s="75"/>
      <c r="G26" s="836" t="s">
        <v>239</v>
      </c>
      <c r="H26" s="837"/>
      <c r="I26" s="90"/>
      <c r="J26" s="75"/>
      <c r="K26" s="836" t="s">
        <v>239</v>
      </c>
      <c r="L26" s="837"/>
      <c r="M26" s="104"/>
    </row>
    <row r="27" spans="1:13" customFormat="1">
      <c r="A27" s="91"/>
      <c r="B27" s="92"/>
      <c r="C27" s="93"/>
      <c r="D27" s="94" t="s">
        <v>232</v>
      </c>
      <c r="E27" s="95"/>
      <c r="F27" s="93"/>
      <c r="G27" s="93"/>
      <c r="H27" s="94" t="s">
        <v>232</v>
      </c>
      <c r="I27" s="95"/>
      <c r="J27" s="93"/>
      <c r="K27" s="93"/>
      <c r="L27" s="94" t="s">
        <v>232</v>
      </c>
      <c r="M27" s="105"/>
    </row>
    <row r="28" spans="1:13" ht="18" customHeight="1">
      <c r="A28" s="75"/>
      <c r="B28" s="77"/>
      <c r="C28" s="75"/>
      <c r="D28" s="75"/>
      <c r="E28" s="78"/>
      <c r="F28" s="75"/>
      <c r="G28" s="75"/>
      <c r="H28" s="75"/>
      <c r="I28" s="78"/>
      <c r="J28" s="75"/>
      <c r="K28" s="75"/>
      <c r="L28" s="75"/>
      <c r="M28" s="98"/>
    </row>
    <row r="29" spans="1:13" ht="26.25" customHeight="1">
      <c r="A29" s="75"/>
      <c r="B29" s="77"/>
      <c r="C29" s="828" t="s">
        <v>234</v>
      </c>
      <c r="D29" s="829"/>
      <c r="E29" s="79"/>
      <c r="F29" s="75"/>
      <c r="G29" s="828" t="s">
        <v>235</v>
      </c>
      <c r="H29" s="829"/>
      <c r="I29" s="79"/>
      <c r="J29" s="75"/>
      <c r="K29" s="830" t="s">
        <v>236</v>
      </c>
      <c r="L29" s="831"/>
      <c r="M29" s="99"/>
    </row>
    <row r="30" spans="1:13" ht="9" customHeight="1">
      <c r="A30" s="75"/>
      <c r="B30" s="77"/>
      <c r="C30" s="832" t="s">
        <v>188</v>
      </c>
      <c r="D30" s="833"/>
      <c r="E30" s="80"/>
      <c r="F30" s="75"/>
      <c r="G30" s="832" t="s">
        <v>188</v>
      </c>
      <c r="H30" s="833"/>
      <c r="I30" s="80"/>
      <c r="J30" s="75"/>
      <c r="K30" s="832" t="s">
        <v>188</v>
      </c>
      <c r="L30" s="833"/>
      <c r="M30" s="100"/>
    </row>
    <row r="31" spans="1:13" ht="17.25" customHeight="1">
      <c r="A31" s="75"/>
      <c r="B31" s="77"/>
      <c r="C31" s="834" t="str">
        <f>+C5</f>
        <v/>
      </c>
      <c r="D31" s="835"/>
      <c r="E31" s="81"/>
      <c r="F31" s="75"/>
      <c r="G31" s="834" t="str">
        <f>+C5</f>
        <v/>
      </c>
      <c r="H31" s="835"/>
      <c r="I31" s="81"/>
      <c r="J31" s="75"/>
      <c r="K31" s="834" t="str">
        <f>+C5</f>
        <v/>
      </c>
      <c r="L31" s="835"/>
      <c r="M31" s="101"/>
    </row>
    <row r="32" spans="1:13" ht="18.75" customHeight="1">
      <c r="A32" s="75"/>
      <c r="B32" s="77"/>
      <c r="C32" s="82" t="s">
        <v>237</v>
      </c>
      <c r="D32" s="83" t="s">
        <v>238</v>
      </c>
      <c r="E32" s="84"/>
      <c r="F32" s="75"/>
      <c r="G32" s="82" t="s">
        <v>237</v>
      </c>
      <c r="H32" s="83" t="s">
        <v>238</v>
      </c>
      <c r="I32" s="84"/>
      <c r="J32" s="75"/>
      <c r="K32" s="82" t="s">
        <v>237</v>
      </c>
      <c r="L32" s="83" t="s">
        <v>238</v>
      </c>
      <c r="M32" s="102"/>
    </row>
    <row r="33" spans="1:13" ht="26.15" customHeight="1">
      <c r="A33" s="75"/>
      <c r="B33" s="77"/>
      <c r="C33" s="85">
        <v>1</v>
      </c>
      <c r="D33" s="86"/>
      <c r="E33" s="87"/>
      <c r="F33" s="75"/>
      <c r="G33" s="85">
        <v>1</v>
      </c>
      <c r="H33" s="86"/>
      <c r="I33" s="87"/>
      <c r="J33" s="75"/>
      <c r="K33" s="85">
        <v>1</v>
      </c>
      <c r="L33" s="86"/>
      <c r="M33" s="103"/>
    </row>
    <row r="34" spans="1:13" ht="26.15" customHeight="1">
      <c r="A34" s="75"/>
      <c r="B34" s="77"/>
      <c r="C34" s="85">
        <v>2</v>
      </c>
      <c r="D34" s="86"/>
      <c r="E34" s="87"/>
      <c r="F34" s="75"/>
      <c r="G34" s="85">
        <v>2</v>
      </c>
      <c r="H34" s="86"/>
      <c r="I34" s="87"/>
      <c r="J34" s="75"/>
      <c r="K34" s="85">
        <v>2</v>
      </c>
      <c r="L34" s="86"/>
      <c r="M34" s="103"/>
    </row>
    <row r="35" spans="1:13" ht="26.15" customHeight="1">
      <c r="A35" s="75"/>
      <c r="B35" s="77"/>
      <c r="C35" s="85">
        <v>3</v>
      </c>
      <c r="D35" s="86"/>
      <c r="E35" s="87"/>
      <c r="F35" s="75"/>
      <c r="G35" s="85">
        <v>3</v>
      </c>
      <c r="H35" s="86"/>
      <c r="I35" s="87"/>
      <c r="J35" s="75"/>
      <c r="K35" s="85">
        <v>3</v>
      </c>
      <c r="L35" s="86"/>
      <c r="M35" s="103"/>
    </row>
    <row r="36" spans="1:13" ht="26.15" customHeight="1">
      <c r="A36" s="75"/>
      <c r="B36" s="77"/>
      <c r="C36" s="85">
        <v>4</v>
      </c>
      <c r="D36" s="86"/>
      <c r="E36" s="87"/>
      <c r="F36" s="75"/>
      <c r="G36" s="85">
        <v>4</v>
      </c>
      <c r="H36" s="86"/>
      <c r="I36" s="87"/>
      <c r="J36" s="75"/>
      <c r="K36" s="85">
        <v>4</v>
      </c>
      <c r="L36" s="86"/>
      <c r="M36" s="103"/>
    </row>
    <row r="37" spans="1:13" ht="26.15" customHeight="1">
      <c r="A37" s="75"/>
      <c r="B37" s="77"/>
      <c r="C37" s="85">
        <v>5</v>
      </c>
      <c r="D37" s="86"/>
      <c r="E37" s="87"/>
      <c r="F37" s="75"/>
      <c r="G37" s="85">
        <v>5</v>
      </c>
      <c r="H37" s="86"/>
      <c r="I37" s="87"/>
      <c r="J37" s="75"/>
      <c r="K37" s="85">
        <v>5</v>
      </c>
      <c r="L37" s="86"/>
      <c r="M37" s="103"/>
    </row>
    <row r="38" spans="1:13" ht="26.15" customHeight="1">
      <c r="A38" s="75"/>
      <c r="B38" s="77"/>
      <c r="C38" s="88">
        <v>6</v>
      </c>
      <c r="D38" s="89"/>
      <c r="E38" s="87"/>
      <c r="F38" s="75"/>
      <c r="G38" s="88">
        <v>6</v>
      </c>
      <c r="H38" s="89"/>
      <c r="I38" s="87"/>
      <c r="J38" s="75"/>
      <c r="K38" s="88">
        <v>6</v>
      </c>
      <c r="L38" s="89"/>
      <c r="M38" s="103"/>
    </row>
    <row r="39" spans="1:13" ht="26.25" customHeight="1">
      <c r="A39" s="75"/>
      <c r="B39" s="77"/>
      <c r="C39" s="836" t="s">
        <v>239</v>
      </c>
      <c r="D39" s="837"/>
      <c r="E39" s="90"/>
      <c r="F39" s="75"/>
      <c r="G39" s="836" t="s">
        <v>239</v>
      </c>
      <c r="H39" s="837"/>
      <c r="I39" s="90"/>
      <c r="J39" s="75"/>
      <c r="K39" s="836" t="s">
        <v>239</v>
      </c>
      <c r="L39" s="837"/>
      <c r="M39" s="104"/>
    </row>
    <row r="40" spans="1:13" customFormat="1">
      <c r="A40" s="91"/>
      <c r="B40" s="92"/>
      <c r="C40" s="93"/>
      <c r="D40" s="94" t="s">
        <v>232</v>
      </c>
      <c r="E40" s="95"/>
      <c r="F40" s="93"/>
      <c r="G40" s="93"/>
      <c r="H40" s="94" t="s">
        <v>232</v>
      </c>
      <c r="I40" s="95"/>
      <c r="J40" s="93"/>
      <c r="K40" s="93"/>
      <c r="L40" s="94" t="s">
        <v>232</v>
      </c>
      <c r="M40" s="105"/>
    </row>
  </sheetData>
  <sheetProtection algorithmName="SHA-512" hashValue="O3hI1FsyQIBO0ALfL73gAD15U0ahyfe3dBkImjcJOH8/8OtWrhNynEUq9rOk4r5BgqaNBIflUHY7goA6RioSrw==" saltValue="TeaRncjaFXEGi52cI5A9GQ==" spinCount="100000" sheet="1" objects="1" scenarios="1"/>
  <mergeCells count="36">
    <mergeCell ref="C31:D31"/>
    <mergeCell ref="G31:H31"/>
    <mergeCell ref="K31:L31"/>
    <mergeCell ref="C39:D39"/>
    <mergeCell ref="G39:H39"/>
    <mergeCell ref="K39:L39"/>
    <mergeCell ref="C29:D29"/>
    <mergeCell ref="G29:H29"/>
    <mergeCell ref="K29:L29"/>
    <mergeCell ref="C30:D30"/>
    <mergeCell ref="G30:H30"/>
    <mergeCell ref="K30:L30"/>
    <mergeCell ref="C18:D18"/>
    <mergeCell ref="G18:H18"/>
    <mergeCell ref="K18:L18"/>
    <mergeCell ref="C26:D26"/>
    <mergeCell ref="G26:H26"/>
    <mergeCell ref="K26:L26"/>
    <mergeCell ref="C16:D16"/>
    <mergeCell ref="G16:H16"/>
    <mergeCell ref="K16:L16"/>
    <mergeCell ref="C17:D17"/>
    <mergeCell ref="G17:H17"/>
    <mergeCell ref="K17:L17"/>
    <mergeCell ref="C5:D5"/>
    <mergeCell ref="G5:H5"/>
    <mergeCell ref="K5:L5"/>
    <mergeCell ref="C13:D13"/>
    <mergeCell ref="G13:H13"/>
    <mergeCell ref="K13:L13"/>
    <mergeCell ref="C3:D3"/>
    <mergeCell ref="G3:H3"/>
    <mergeCell ref="K3:L3"/>
    <mergeCell ref="C4:D4"/>
    <mergeCell ref="G4:H4"/>
    <mergeCell ref="K4:L4"/>
  </mergeCells>
  <phoneticPr fontId="66"/>
  <pageMargins left="0.70866141732283505" right="0.31496062992126" top="0.35433070866141703" bottom="0.35433070866141703" header="0.31496062992126" footer="0.31496062992126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4</vt:i4>
      </vt:variant>
    </vt:vector>
  </HeadingPairs>
  <TitlesOfParts>
    <vt:vector size="14" baseType="lpstr">
      <vt:lpstr>注意事項</vt:lpstr>
      <vt:lpstr>入力</vt:lpstr>
      <vt:lpstr>①登録届</vt:lpstr>
      <vt:lpstr>②全日本</vt:lpstr>
      <vt:lpstr>③選手権</vt:lpstr>
      <vt:lpstr>④各種大会</vt:lpstr>
      <vt:lpstr>⑤写真</vt:lpstr>
      <vt:lpstr>⑥コンポジションシート</vt:lpstr>
      <vt:lpstr>⑦ラインアップシート</vt:lpstr>
      <vt:lpstr>⑧変更届</vt:lpstr>
      <vt:lpstr>②全日本!Print_Area</vt:lpstr>
      <vt:lpstr>③選手権!Print_Area</vt:lpstr>
      <vt:lpstr>④各種大会!Print_Area</vt:lpstr>
      <vt:lpstr>⑤写真!Print_Area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akyoji</dc:creator>
  <cp:lastModifiedBy>yuki sada</cp:lastModifiedBy>
  <cp:lastPrinted>2025-04-07T20:16:00Z</cp:lastPrinted>
  <dcterms:created xsi:type="dcterms:W3CDTF">2021-09-01T21:21:00Z</dcterms:created>
  <dcterms:modified xsi:type="dcterms:W3CDTF">2026-01-03T12:05:06Z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1041-11.8.2.10339</vt:lpwstr>
  </property>
</Properties>
</file>